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445" tabRatio="767"/>
  </bookViews>
  <sheets>
    <sheet name="全市一般公共预算收支总表" sheetId="6" r:id="rId1"/>
    <sheet name="市级一般公共预算收支总表" sheetId="21" r:id="rId2"/>
    <sheet name="市级一般公共预算收入预算表" sheetId="8" r:id="rId3"/>
    <sheet name="市级一般公共预算支出预算表" sheetId="4" r:id="rId4"/>
    <sheet name="市级一般公共预算支出明细表" sheetId="18" r:id="rId5"/>
    <sheet name="政府预算支出经济分类科目" sheetId="19" r:id="rId6"/>
    <sheet name="三公经费" sheetId="26" r:id="rId7"/>
    <sheet name="税收返还和转移支付预算表" sheetId="20" r:id="rId8"/>
    <sheet name="债务" sheetId="27" r:id="rId9"/>
    <sheet name="债务项目表" sheetId="29" r:id="rId10"/>
    <sheet name="市级政府性基金预算收支总表" sheetId="9" r:id="rId11"/>
    <sheet name="市级政府性基金收入预算表" sheetId="10" r:id="rId12"/>
    <sheet name="市级政府性基金支出预算表" sheetId="11" r:id="rId13"/>
    <sheet name="市级国有资本经营支出预算表" sheetId="22" r:id="rId14"/>
    <sheet name="社保" sheetId="28" r:id="rId15"/>
  </sheets>
  <externalReferences>
    <externalReference r:id="rId16"/>
    <externalReference r:id="rId17"/>
  </externalReferences>
  <definedNames>
    <definedName name="_xlnm._FilterDatabase" localSheetId="12" hidden="1">市级政府性基金支出预算表!$A$3:$D$56</definedName>
    <definedName name="_xlnm._FilterDatabase" localSheetId="3" hidden="1">市级一般公共预算支出预算表!$A$4:$G$29</definedName>
    <definedName name="_xlnm._FilterDatabase" localSheetId="4" hidden="1">市级一般公共预算支出明细表!$D$1:$F$235</definedName>
    <definedName name="_xlnm._FilterDatabase" localSheetId="5" hidden="1">政府预算支出经济分类科目!#REF!</definedName>
    <definedName name="EFSysCreator">"李军"</definedName>
    <definedName name="EFSysModuleName">"2003年经费支出明细表"</definedName>
    <definedName name="EFSysMonth">"9"</definedName>
    <definedName name="EFSysNote">""</definedName>
    <definedName name="EFSysRunDir">"C:\GAS\"</definedName>
    <definedName name="EFSysStep">"元"</definedName>
    <definedName name="EFSysTableName">"20040930"</definedName>
    <definedName name="EFSysType">"Table"</definedName>
    <definedName name="EFSysUnit">"赣榆县国税局"</definedName>
    <definedName name="EFSysYear">"2004"</definedName>
    <definedName name="_xlnm.Print_Area" localSheetId="0">全市一般公共预算收支总表!$A$1:$D$41</definedName>
    <definedName name="_xlnm.Print_Area" localSheetId="2">市级一般公共预算收入预算表!$A$1:$D$29</definedName>
    <definedName name="_xlnm.Print_Area" localSheetId="1">市级一般公共预算收支总表!$A$1:$D$20</definedName>
    <definedName name="_xlnm.Print_Area" localSheetId="10">市级政府性基金预算收支总表!$A$1:$D$10</definedName>
    <definedName name="Print_Area_MI">#REF!</definedName>
    <definedName name="_xlnm.Extract" localSheetId="5">政府预算支出经济分类科目!#REF!</definedName>
    <definedName name="乡镇" localSheetId="1">[1]收支简表!$G$4:$G$18</definedName>
    <definedName name="乡镇">[1]收支简表!$G$4:$G$18</definedName>
    <definedName name="전">#REF!</definedName>
    <definedName name="주택사업본부">#REF!</definedName>
    <definedName name="철구사업본부">#REF!</definedName>
    <definedName name="_xlnm._FilterDatabase" localSheetId="6" hidden="1">三公经费!#REF!</definedName>
    <definedName name="_xlnm.Extract" localSheetId="6">三公经费!#REF!</definedName>
    <definedName name="_xlnm.Print_Area" localSheetId="7">税收返还和转移支付预算表!$A$1:$F$37</definedName>
    <definedName name="_xlnm.Print_Area" localSheetId="3">市级一般公共预算支出预算表!$A$1:$G$29</definedName>
    <definedName name="_xlnm.Print_Area" localSheetId="5">政府预算支出经济分类科目!$A$1:$B$44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33" authorId="0">
      <text>
        <r>
          <rPr>
            <b/>
            <sz val="9"/>
            <rFont val="宋体"/>
            <charset val="134"/>
          </rPr>
          <t>Administrator:</t>
        </r>
        <r>
          <rPr>
            <sz val="9"/>
            <rFont val="宋体"/>
            <charset val="134"/>
          </rPr>
          <t xml:space="preserve">
财力+一般</t>
        </r>
      </text>
    </comment>
  </commentList>
</comments>
</file>

<file path=xl/comments2.xml><?xml version="1.0" encoding="utf-8"?>
<comments xmlns="http://schemas.openxmlformats.org/spreadsheetml/2006/main">
  <authors>
    <author>Administrator</author>
  </authors>
  <commentList>
    <comment ref="B8" authorId="0">
      <text>
        <r>
          <rPr>
            <b/>
            <sz val="9"/>
            <rFont val="宋体"/>
            <charset val="134"/>
          </rPr>
          <t>Administrator:</t>
        </r>
        <r>
          <rPr>
            <sz val="9"/>
            <rFont val="宋体"/>
            <charset val="134"/>
          </rPr>
          <t xml:space="preserve">
财力+一般</t>
        </r>
      </text>
    </comment>
  </commentList>
</comments>
</file>

<file path=xl/sharedStrings.xml><?xml version="1.0" encoding="utf-8"?>
<sst xmlns="http://schemas.openxmlformats.org/spreadsheetml/2006/main" count="863" uniqueCount="582">
  <si>
    <t>2026年全市一般公共预算收支总表</t>
  </si>
  <si>
    <t>单位：万元</t>
  </si>
  <si>
    <t>收  入</t>
  </si>
  <si>
    <t>支  出</t>
  </si>
  <si>
    <t>项  目</t>
  </si>
  <si>
    <t>预算数</t>
  </si>
  <si>
    <t>本级收入合计</t>
  </si>
  <si>
    <t>本级支出合计</t>
  </si>
  <si>
    <t>（一）税收收入</t>
  </si>
  <si>
    <t>一般公共服务支出</t>
  </si>
  <si>
    <t>增值税</t>
  </si>
  <si>
    <t>国防支出</t>
  </si>
  <si>
    <t>企业所得税</t>
  </si>
  <si>
    <t>公共安全支出</t>
  </si>
  <si>
    <t>个人所得税</t>
  </si>
  <si>
    <t>教育支出</t>
  </si>
  <si>
    <t>资源税</t>
  </si>
  <si>
    <t>科学技术支出</t>
  </si>
  <si>
    <t>城市维护建设税</t>
  </si>
  <si>
    <t>文化旅游体育与传媒支出</t>
  </si>
  <si>
    <t>房产税</t>
  </si>
  <si>
    <t>社会保障和就业支出</t>
  </si>
  <si>
    <t>印花税</t>
  </si>
  <si>
    <t>卫生健康支出</t>
  </si>
  <si>
    <t>城镇土地使用税</t>
  </si>
  <si>
    <t>节能环保支出</t>
  </si>
  <si>
    <t>土地增值税</t>
  </si>
  <si>
    <t>城乡社区支出</t>
  </si>
  <si>
    <t>车船税</t>
  </si>
  <si>
    <t>农林水支出</t>
  </si>
  <si>
    <t>耕地占用税</t>
  </si>
  <si>
    <t>交通运输支出</t>
  </si>
  <si>
    <t>契税</t>
  </si>
  <si>
    <t>资源勘探工业信息等支出</t>
  </si>
  <si>
    <t>烟叶税</t>
  </si>
  <si>
    <t>商业服务业等支出</t>
  </si>
  <si>
    <t>环保税</t>
  </si>
  <si>
    <t>金融支出</t>
  </si>
  <si>
    <t>其他收入</t>
  </si>
  <si>
    <t>援助其他地区支出</t>
  </si>
  <si>
    <t>（二）非税收入</t>
  </si>
  <si>
    <t>自然资源海洋气象等支出</t>
  </si>
  <si>
    <t>专项收入</t>
  </si>
  <si>
    <t>住房保障支出</t>
  </si>
  <si>
    <t>行政事业性收费收入</t>
  </si>
  <si>
    <t>粮油物资储备支出</t>
  </si>
  <si>
    <t>罚没收入</t>
  </si>
  <si>
    <t>灾害防治及应急管理支出</t>
  </si>
  <si>
    <t>国有资本经营收入</t>
  </si>
  <si>
    <t>预备费</t>
  </si>
  <si>
    <t>国有资源（资产）有偿使用收入</t>
  </si>
  <si>
    <t>其他支出</t>
  </si>
  <si>
    <t>捐赠收入</t>
  </si>
  <si>
    <t>债务付息支出</t>
  </si>
  <si>
    <t>政府住房基金收入</t>
  </si>
  <si>
    <t>上级补助收入</t>
  </si>
  <si>
    <t>上解上级支出</t>
  </si>
  <si>
    <t xml:space="preserve">  返还性收入</t>
  </si>
  <si>
    <t xml:space="preserve">  体制上解支出</t>
  </si>
  <si>
    <t xml:space="preserve">  一般性转移支付收入</t>
  </si>
  <si>
    <t xml:space="preserve">  专项上解支出</t>
  </si>
  <si>
    <t xml:space="preserve">  专项转移支付收入</t>
  </si>
  <si>
    <t>一般债务收入</t>
  </si>
  <si>
    <t>债务还本支出</t>
  </si>
  <si>
    <t>动用预算稳定调节基金</t>
  </si>
  <si>
    <t>上年结余收入</t>
  </si>
  <si>
    <t>调入资金</t>
  </si>
  <si>
    <t>调出资金</t>
  </si>
  <si>
    <t xml:space="preserve">  从基金资金调入</t>
  </si>
  <si>
    <t xml:space="preserve">  补充预算稳定调节基金</t>
  </si>
  <si>
    <t xml:space="preserve">  从国有资本经营收入调入</t>
  </si>
  <si>
    <t>收入总计</t>
  </si>
  <si>
    <t>支出总计</t>
  </si>
  <si>
    <t>2026年市级一般公共预算收支总表</t>
  </si>
  <si>
    <t>收   入</t>
  </si>
  <si>
    <t>支   出</t>
  </si>
  <si>
    <t>项   目</t>
  </si>
  <si>
    <t>市本级收入合计</t>
  </si>
  <si>
    <t>市本级支出合计</t>
  </si>
  <si>
    <t xml:space="preserve">    返还性收入</t>
  </si>
  <si>
    <t xml:space="preserve">    体制上解支出</t>
  </si>
  <si>
    <t xml:space="preserve">    一般性转移支付收入</t>
  </si>
  <si>
    <t xml:space="preserve">    专项上解支出</t>
  </si>
  <si>
    <t xml:space="preserve">    专项转移支付收入</t>
  </si>
  <si>
    <t>下级上解收入</t>
  </si>
  <si>
    <t>补助下级支出</t>
  </si>
  <si>
    <t xml:space="preserve">    体制上解</t>
  </si>
  <si>
    <t xml:space="preserve">    专项追加补助</t>
  </si>
  <si>
    <t xml:space="preserve">    烟叶税收入上解</t>
  </si>
  <si>
    <t xml:space="preserve">    结算补助</t>
  </si>
  <si>
    <t xml:space="preserve">    税收增量上解</t>
  </si>
  <si>
    <t>一般债务还本支出</t>
  </si>
  <si>
    <t xml:space="preserve">    从基金资金调入</t>
  </si>
  <si>
    <t xml:space="preserve">    补充预算稳定调节基金</t>
  </si>
  <si>
    <t xml:space="preserve">    从国有资本经营收入调入</t>
  </si>
  <si>
    <t>2026年市级一般公共预算收入预算表</t>
  </si>
  <si>
    <t>项        目</t>
  </si>
  <si>
    <t>2025年执行数</t>
  </si>
  <si>
    <t>2026年预算数</t>
  </si>
  <si>
    <t>预算数为2025年执行数%</t>
  </si>
  <si>
    <t>全市
25年平衡表</t>
  </si>
  <si>
    <t>乡镇
25收入表</t>
  </si>
  <si>
    <t>市本级</t>
  </si>
  <si>
    <t>全市
26年预算</t>
  </si>
  <si>
    <t>乡镇
26年乡镇预算表</t>
  </si>
  <si>
    <t>一、税务部门收入小计</t>
  </si>
  <si>
    <t>1、增值税</t>
  </si>
  <si>
    <t>3、企业所得税</t>
  </si>
  <si>
    <t>4、个人所得税</t>
  </si>
  <si>
    <t>5、资源税</t>
  </si>
  <si>
    <t>6、城市维护税</t>
  </si>
  <si>
    <t>7、房产税</t>
  </si>
  <si>
    <t>8、印花税</t>
  </si>
  <si>
    <t>9、城镇土地使用税</t>
  </si>
  <si>
    <t>11、土地增值税</t>
  </si>
  <si>
    <t>10、车船使用税</t>
  </si>
  <si>
    <t>12、耕地占用税</t>
  </si>
  <si>
    <t>14、契税</t>
  </si>
  <si>
    <t>15、烟叶税</t>
  </si>
  <si>
    <t>13、环保税</t>
  </si>
  <si>
    <t>其他税收收入</t>
  </si>
  <si>
    <t>二、非税收入</t>
  </si>
  <si>
    <t>国有资源(资产)有偿使用收入</t>
  </si>
  <si>
    <t>收入合计</t>
  </si>
  <si>
    <t>2026年市级一般公共预算支出预算表</t>
  </si>
  <si>
    <t>项      目</t>
  </si>
  <si>
    <t>增减变化</t>
  </si>
  <si>
    <t>合计</t>
  </si>
  <si>
    <t>本级安排</t>
  </si>
  <si>
    <t>转移支付</t>
  </si>
  <si>
    <t>资源勘探信息等支出</t>
  </si>
  <si>
    <t>债务发行费用支出</t>
  </si>
  <si>
    <t>支出合计</t>
  </si>
  <si>
    <t>2026年市级一般公共预算支出明细表</t>
  </si>
  <si>
    <t>科目编码</t>
  </si>
  <si>
    <t>科目名称</t>
  </si>
  <si>
    <t>金额</t>
  </si>
  <si>
    <t>行政运行</t>
  </si>
  <si>
    <t>其他人大事务支出</t>
  </si>
  <si>
    <t>其他政协事务支出</t>
  </si>
  <si>
    <t>专项业务及机关事务管理</t>
  </si>
  <si>
    <t>其他政府办公厅（室）及相关机构事务支出</t>
  </si>
  <si>
    <t>物价管理</t>
  </si>
  <si>
    <t>其他发展与改革事务支出</t>
  </si>
  <si>
    <t>其他统计信息事务支出</t>
  </si>
  <si>
    <t>财政委托业务支出</t>
  </si>
  <si>
    <t>其他财政事务支出</t>
  </si>
  <si>
    <t>税收业务</t>
  </si>
  <si>
    <t>其他税收事务支出</t>
  </si>
  <si>
    <t>其他纪检监察事务支出</t>
  </si>
  <si>
    <t>其他民主党派及工商联事务支出</t>
  </si>
  <si>
    <t>其他党委办公厅（室）及相关机构事务支出</t>
  </si>
  <si>
    <t>其他组织事务支出</t>
  </si>
  <si>
    <t>其他宣传事务支出</t>
  </si>
  <si>
    <t>其他统战事务支出</t>
  </si>
  <si>
    <t>经营主体管理</t>
  </si>
  <si>
    <t>市场秩序执法</t>
  </si>
  <si>
    <t>药品事务</t>
  </si>
  <si>
    <t>质量安全监管</t>
  </si>
  <si>
    <t>食品安全监管</t>
  </si>
  <si>
    <t>其他市场监督管理事务</t>
  </si>
  <si>
    <t>其他信访事务支出</t>
  </si>
  <si>
    <t>其他一般公共服务支出</t>
  </si>
  <si>
    <t>民兵</t>
  </si>
  <si>
    <t>其他国防动员支出</t>
  </si>
  <si>
    <t>其他公安支出</t>
  </si>
  <si>
    <t>其他法院支出</t>
  </si>
  <si>
    <t>公共法律服务</t>
  </si>
  <si>
    <t>社区矫正</t>
  </si>
  <si>
    <t>其他司法支出</t>
  </si>
  <si>
    <t>罪犯生活及医疗卫生</t>
  </si>
  <si>
    <t>其他监狱支出</t>
  </si>
  <si>
    <t>强制隔离戒毒人员生活</t>
  </si>
  <si>
    <t>国家司法救助支出</t>
  </si>
  <si>
    <t>学前教育</t>
  </si>
  <si>
    <t>小学教育</t>
  </si>
  <si>
    <t>初中教育</t>
  </si>
  <si>
    <t>高中教育</t>
  </si>
  <si>
    <t>高等教育</t>
  </si>
  <si>
    <t>其他普通教育支出</t>
  </si>
  <si>
    <t>初等职业教育</t>
  </si>
  <si>
    <t>中等职业教育</t>
  </si>
  <si>
    <t>技校教育</t>
  </si>
  <si>
    <t>特殊学校教育</t>
  </si>
  <si>
    <t>干部教育</t>
  </si>
  <si>
    <t>中等职业学校教学设施</t>
  </si>
  <si>
    <t>其他教育费附加安排的支出</t>
  </si>
  <si>
    <t>科技人才队伍建设</t>
  </si>
  <si>
    <t>机构运行</t>
  </si>
  <si>
    <t>社会公益研究</t>
  </si>
  <si>
    <t>其他技术研究与开发支出</t>
  </si>
  <si>
    <t>技术创新服务体系</t>
  </si>
  <si>
    <t>其他科技条件与服务支出</t>
  </si>
  <si>
    <t>其他科学技术支出</t>
  </si>
  <si>
    <t>文化活动</t>
  </si>
  <si>
    <t>群众文化</t>
  </si>
  <si>
    <t>文化和旅游市场管理</t>
  </si>
  <si>
    <t>旅游宣传</t>
  </si>
  <si>
    <t>其他文化和旅游支出</t>
  </si>
  <si>
    <t>文物保护</t>
  </si>
  <si>
    <t>博物馆</t>
  </si>
  <si>
    <t>体育场馆</t>
  </si>
  <si>
    <t>传输发射</t>
  </si>
  <si>
    <t>其他广播电视支出</t>
  </si>
  <si>
    <t>文化产业发展专项支出</t>
  </si>
  <si>
    <t>其他文化旅游体育与传媒支出</t>
  </si>
  <si>
    <t>就业管理事务</t>
  </si>
  <si>
    <t>社会保险经办机构</t>
  </si>
  <si>
    <t>其他人力资源和社会保障管理事务支出</t>
  </si>
  <si>
    <t>行政单位离退休</t>
  </si>
  <si>
    <t>机关事业单位基本养老保险缴费支出</t>
  </si>
  <si>
    <t>机关事业单位职业年金缴费支出</t>
  </si>
  <si>
    <t>对机关事业单位基本养老保险基金的补助</t>
  </si>
  <si>
    <t>社会保险补贴</t>
  </si>
  <si>
    <t>高技能人才培养补助</t>
  </si>
  <si>
    <t>其他就业补助支出</t>
  </si>
  <si>
    <t>义务兵优待</t>
  </si>
  <si>
    <t>光荣院</t>
  </si>
  <si>
    <t>褒扬纪念</t>
  </si>
  <si>
    <t>其他优抚支出</t>
  </si>
  <si>
    <t>退役士兵安置</t>
  </si>
  <si>
    <t>军队移交政府的离退休人员安置</t>
  </si>
  <si>
    <t>军队移交政府离退休干部管理机构</t>
  </si>
  <si>
    <t>退役士兵管理教育</t>
  </si>
  <si>
    <t>军队转业干部安置</t>
  </si>
  <si>
    <t>其他退役安置支出</t>
  </si>
  <si>
    <t>儿童福利</t>
  </si>
  <si>
    <t>老年福利</t>
  </si>
  <si>
    <t>殡葬</t>
  </si>
  <si>
    <t>社会福利事业单位</t>
  </si>
  <si>
    <t>其他社会福利支出</t>
  </si>
  <si>
    <t>残疾人生活和护理补贴</t>
  </si>
  <si>
    <t>其他残疾人事业支出</t>
  </si>
  <si>
    <t>城市最低生活保障金支出</t>
  </si>
  <si>
    <t>农村最低生活保障金支出</t>
  </si>
  <si>
    <t>临时救助支出</t>
  </si>
  <si>
    <t>流浪乞讨人员救助支出</t>
  </si>
  <si>
    <t>农村特困人员救助供养支出</t>
  </si>
  <si>
    <t>其他农村生活救助</t>
  </si>
  <si>
    <t>财政对城乡居民基本养老保险基金的补助</t>
  </si>
  <si>
    <t>拥军优属</t>
  </si>
  <si>
    <t>其他退役军人事务管理支出</t>
  </si>
  <si>
    <t>其他社会保障和就业支出</t>
  </si>
  <si>
    <t>综合医院</t>
  </si>
  <si>
    <t>中医（民族）医院</t>
  </si>
  <si>
    <t>传染病医院</t>
  </si>
  <si>
    <t>妇幼保健医院</t>
  </si>
  <si>
    <t>其他公立医院支出</t>
  </si>
  <si>
    <t>乡镇卫生院</t>
  </si>
  <si>
    <t>其他基层医疗卫生机构支出</t>
  </si>
  <si>
    <t>疾病预防控制机构</t>
  </si>
  <si>
    <t>基本公共卫生服务</t>
  </si>
  <si>
    <t>重大公共卫生服务</t>
  </si>
  <si>
    <t>其他公共卫生支出</t>
  </si>
  <si>
    <t>计划生育服务</t>
  </si>
  <si>
    <t>行政单位医疗</t>
  </si>
  <si>
    <t>事业单位医疗</t>
  </si>
  <si>
    <t>财政对城乡居民基本医疗保险基金的补助</t>
  </si>
  <si>
    <t>城乡医疗救助</t>
  </si>
  <si>
    <t>优抚对象医疗补助</t>
  </si>
  <si>
    <t>其他医疗保障管理事务支出</t>
  </si>
  <si>
    <t>中医（民族医）药专项</t>
  </si>
  <si>
    <t>其他中医药事务支出</t>
  </si>
  <si>
    <t>育儿补贴</t>
  </si>
  <si>
    <t>其他育幼服务支出</t>
  </si>
  <si>
    <t>其他卫生健康支出</t>
  </si>
  <si>
    <t>大气</t>
  </si>
  <si>
    <t>水体</t>
  </si>
  <si>
    <t>固体废弃物与化学品</t>
  </si>
  <si>
    <t>其他污染防治支出</t>
  </si>
  <si>
    <t>生态保护</t>
  </si>
  <si>
    <t>农村环境保护</t>
  </si>
  <si>
    <t>生物及物种资源保护</t>
  </si>
  <si>
    <t>自然保护地</t>
  </si>
  <si>
    <t>森林管护</t>
  </si>
  <si>
    <t>能源节约利用</t>
  </si>
  <si>
    <t>其他污染减排支出</t>
  </si>
  <si>
    <t>住宅建设与房地产市场监管</t>
  </si>
  <si>
    <t>其他城乡社区管理事务支出</t>
  </si>
  <si>
    <t>小城镇基础设施建设</t>
  </si>
  <si>
    <t>其他城乡社区公共设施支出</t>
  </si>
  <si>
    <t>城乡社区环境卫生</t>
  </si>
  <si>
    <t>事业运行</t>
  </si>
  <si>
    <t>科技转化与推广服务</t>
  </si>
  <si>
    <t>病虫害控制</t>
  </si>
  <si>
    <t>农产品质量安全</t>
  </si>
  <si>
    <t>防灾救灾</t>
  </si>
  <si>
    <t>农业生产发展</t>
  </si>
  <si>
    <t>农村合作经济</t>
  </si>
  <si>
    <t>农村社会事业</t>
  </si>
  <si>
    <t>耕地建设与利用</t>
  </si>
  <si>
    <t>其他农业农村支出</t>
  </si>
  <si>
    <t>事业机构</t>
  </si>
  <si>
    <t>森林资源培育</t>
  </si>
  <si>
    <t>技术推广与转化</t>
  </si>
  <si>
    <t>森林生态效益补偿</t>
  </si>
  <si>
    <t>林业草原防灾减灾</t>
  </si>
  <si>
    <t>水利工程建设</t>
  </si>
  <si>
    <t>水利工程运行与维护</t>
  </si>
  <si>
    <t>水土保持</t>
  </si>
  <si>
    <t>水资源节约管理与保护</t>
  </si>
  <si>
    <t>防汛</t>
  </si>
  <si>
    <t>农村水利</t>
  </si>
  <si>
    <t>江河湖库水系综合整治</t>
  </si>
  <si>
    <t>大中型水库移民后期扶持专项支出</t>
  </si>
  <si>
    <t>农村供水</t>
  </si>
  <si>
    <t>其他水利支出</t>
  </si>
  <si>
    <t>农村基础设施建设</t>
  </si>
  <si>
    <t>其他巩固脱贫攻坚成果衔接乡村振兴支出</t>
  </si>
  <si>
    <t>对村级公益事业建设的补助</t>
  </si>
  <si>
    <t>对村民委员会和村党支部的补助</t>
  </si>
  <si>
    <t>农业保险保费补贴</t>
  </si>
  <si>
    <t>创业担保贷款贴息及奖补</t>
  </si>
  <si>
    <t>其他普惠金融发展支出</t>
  </si>
  <si>
    <t>其他农林水支出</t>
  </si>
  <si>
    <t>公路建设</t>
  </si>
  <si>
    <t>公路养护</t>
  </si>
  <si>
    <t>公路运输管理</t>
  </si>
  <si>
    <t>其他公路水路运输支出</t>
  </si>
  <si>
    <t>公共交通运营补助</t>
  </si>
  <si>
    <t>其他交通运输支出</t>
  </si>
  <si>
    <t>产业发展</t>
  </si>
  <si>
    <t>其他工业和信息产业支出</t>
  </si>
  <si>
    <t>其他支持中小企业发展和管理支出</t>
  </si>
  <si>
    <t>其他自然资源事务支出</t>
  </si>
  <si>
    <t>气象事业机构</t>
  </si>
  <si>
    <t>其他气象事务支出</t>
  </si>
  <si>
    <t>棚户区改造</t>
  </si>
  <si>
    <t>农村危房改造</t>
  </si>
  <si>
    <t>配租型住房保障</t>
  </si>
  <si>
    <t>住房公积金</t>
  </si>
  <si>
    <t>专项业务活动</t>
  </si>
  <si>
    <t>其他粮油物资事务支出</t>
  </si>
  <si>
    <t>应急救援</t>
  </si>
  <si>
    <t>一般行政管理事务</t>
  </si>
  <si>
    <t>地质灾害防治</t>
  </si>
  <si>
    <t>自然灾害救灾补助</t>
  </si>
  <si>
    <t>地方政府一般债券付息支出</t>
  </si>
  <si>
    <t>地方政府向国际组织借款付息支出</t>
  </si>
  <si>
    <t>2026年市级一般公共预算支出预算表
（按政府预算支出经济分类科目）</t>
  </si>
  <si>
    <t>项目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</si>
  <si>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</si>
  <si>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</si>
  <si>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</si>
  <si>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</si>
  <si>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</si>
  <si>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</si>
  <si>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</si>
  <si>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</si>
  <si>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</si>
  <si>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</si>
  <si>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</si>
  <si>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</si>
  <si>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</si>
  <si>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</si>
  <si>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</si>
  <si>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机关资本性支出</t>
  </si>
  <si>
    <t xml:space="preserve">  基础设施建设</t>
  </si>
  <si>
    <t xml:space="preserve">  公务用车购置</t>
  </si>
  <si>
    <t xml:space="preserve">  设备购置</t>
  </si>
  <si>
    <t xml:space="preserve">  大型修缮</t>
  </si>
  <si>
    <t>对事业单位经常性补助</t>
  </si>
  <si>
    <t xml:space="preserve">  工资福利支出</t>
  </si>
  <si>
    <t xml:space="preserve">  商品和服务支出</t>
  </si>
  <si>
    <t>对事业单位资本性补助</t>
  </si>
  <si>
    <t xml:space="preserve">  资本性支出</t>
  </si>
  <si>
    <t xml:space="preserve">  资本性支出（基本建设）</t>
  </si>
  <si>
    <t>对企业补助</t>
  </si>
  <si>
    <t xml:space="preserve">  其他对企业补助</t>
  </si>
  <si>
    <t>对企业资本性支出</t>
  </si>
  <si>
    <t xml:space="preserve">  其他对企业资本性支出</t>
  </si>
  <si>
    <t>对个人和家庭的补助</t>
  </si>
  <si>
    <t xml:space="preserve">  社会福利和救助</t>
  </si>
  <si>
    <t xml:space="preserve">  助学金</t>
  </si>
  <si>
    <t xml:space="preserve">  离退休费</t>
  </si>
  <si>
    <t xml:space="preserve">  其他对个人和家庭的补助</t>
  </si>
  <si>
    <t>对社会保险基金补助</t>
  </si>
  <si>
    <t xml:space="preserve">  对社会保险基金补助</t>
  </si>
  <si>
    <t xml:space="preserve">  对机关事业单位职业年金的补助</t>
  </si>
  <si>
    <t xml:space="preserve">  其他支出</t>
  </si>
  <si>
    <t>2026年市级“三公”经费预算支出情况表</t>
  </si>
  <si>
    <r>
      <rPr>
        <b/>
        <sz val="12"/>
        <color theme="1"/>
        <rFont val="仿宋_GB2312"/>
        <charset val="134"/>
      </rPr>
      <t>单位</t>
    </r>
  </si>
  <si>
    <t>2026年度预算数</t>
  </si>
  <si>
    <t>备注</t>
  </si>
  <si>
    <t>因公出国（境）费</t>
  </si>
  <si>
    <t>公务用车购置及运行维护费</t>
  </si>
  <si>
    <t>公务接待费</t>
  </si>
  <si>
    <t>小计</t>
  </si>
  <si>
    <t>公务用车购置费</t>
  </si>
  <si>
    <t>公务用车运行维护费</t>
  </si>
  <si>
    <r>
      <rPr>
        <b/>
        <sz val="12"/>
        <color rgb="FF000000"/>
        <rFont val="仿宋_GB2312"/>
        <charset val="134"/>
      </rPr>
      <t>灵宝市</t>
    </r>
  </si>
  <si>
    <t>2026年对区（乡、镇）税收返还和转移支付预算表</t>
  </si>
  <si>
    <t>补区
（乡、镇）
合计</t>
  </si>
  <si>
    <t>上级对我市税收返还和转移支付</t>
  </si>
  <si>
    <t>市本级安排转移支付至区
（乡、镇）</t>
  </si>
  <si>
    <t>市级留用</t>
  </si>
  <si>
    <t>补助区
（乡、镇）</t>
  </si>
  <si>
    <t>一、税收返还</t>
  </si>
  <si>
    <t xml:space="preserve">  增值税税收返还收入</t>
  </si>
  <si>
    <t xml:space="preserve">  增值税‘五五分享’税收返还收入</t>
  </si>
  <si>
    <t xml:space="preserve">  消费税税收返还收入</t>
  </si>
  <si>
    <t xml:space="preserve">  所得税基数返还收入</t>
  </si>
  <si>
    <t xml:space="preserve">  成品油税费改革税收返还收入</t>
  </si>
  <si>
    <t>二、一般性转移支付</t>
  </si>
  <si>
    <t xml:space="preserve">  均衡性转移支付收入</t>
  </si>
  <si>
    <t xml:space="preserve">  县级基本财力保障机制奖补资金收入</t>
  </si>
  <si>
    <t xml:space="preserve">  结算补助收入</t>
  </si>
  <si>
    <t xml:space="preserve">  资源枯竭型城市转移支付补助收入</t>
  </si>
  <si>
    <t xml:space="preserve">  产粮（油）大县奖励资金收入</t>
  </si>
  <si>
    <t xml:space="preserve">  重点生态功能区转移支付收入</t>
  </si>
  <si>
    <t xml:space="preserve">  固定数额补助收入</t>
  </si>
  <si>
    <t xml:space="preserve">  巩固脱贫攻坚成果衔接乡村振兴转移支付收入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</si>
  <si>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</si>
  <si>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</si>
  <si>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</si>
  <si>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</si>
  <si>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</si>
  <si>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</si>
  <si>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</si>
  <si>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</si>
  <si>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</si>
  <si>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其他一般性转移支付收入</t>
  </si>
  <si>
    <t>三、专项转移支付</t>
  </si>
  <si>
    <t xml:space="preserve">  一般公共服务</t>
  </si>
  <si>
    <t xml:space="preserve">  卫生健康</t>
  </si>
  <si>
    <t xml:space="preserve">  节能环保</t>
  </si>
  <si>
    <t xml:space="preserve">  农林水</t>
  </si>
  <si>
    <t xml:space="preserve">  自然资源海洋气象等</t>
  </si>
  <si>
    <t xml:space="preserve">  灾害防治及应急管理</t>
  </si>
  <si>
    <t>合  计</t>
  </si>
  <si>
    <t>2025年和2026年政府一般债务余额情况表</t>
  </si>
  <si>
    <t>执行数</t>
  </si>
  <si>
    <t>一、2024年末政府一般债务余额实际数</t>
  </si>
  <si>
    <t>二、2025年末政府一般债务限额</t>
  </si>
  <si>
    <t>三、2025年政府一般债券发行额</t>
  </si>
  <si>
    <t>四、2025年政府一般债券还本额</t>
  </si>
  <si>
    <t>五、2025年政府外债发行额</t>
  </si>
  <si>
    <t>六、2025年政府外债还本额</t>
  </si>
  <si>
    <t>七、2025年末政府一般债务余额预计执行数</t>
  </si>
  <si>
    <t>八、2026年提前下达政府一般债务新增限额</t>
  </si>
  <si>
    <t>2025年和2026年政府专项债务余额情况表</t>
  </si>
  <si>
    <t>一、2024年末政府专项债务余额实际数</t>
  </si>
  <si>
    <t>二、2025年末政府专项债务限额</t>
  </si>
  <si>
    <t>三、2025年政府专项债券发行额</t>
  </si>
  <si>
    <t>四、2025年政府专项债券还本额</t>
  </si>
  <si>
    <t>五、2025年末政府专项债务余额预计执行数</t>
  </si>
  <si>
    <t>六、2026年提前下达政府专项债务新增限额</t>
  </si>
  <si>
    <t>2025年新增政府债券资金安排项目情况表</t>
  </si>
  <si>
    <t>序号</t>
  </si>
  <si>
    <t>发行项目名称</t>
  </si>
  <si>
    <t>债券性质</t>
  </si>
  <si>
    <t>发行金额</t>
  </si>
  <si>
    <t>2025年第一批置换债券</t>
  </si>
  <si>
    <t>专项债券</t>
  </si>
  <si>
    <t>灵宝市先进制造业开发区铜基复合产业园项目</t>
  </si>
  <si>
    <t>灵宝市铜箔谷产业园建设项目</t>
  </si>
  <si>
    <t>灵宝市娄下村城中村改造项目</t>
  </si>
  <si>
    <t>灵宝市2025年政府投资项目</t>
  </si>
  <si>
    <t>2025年第二批置换债券</t>
  </si>
  <si>
    <t>2025年灵宝市第二批补充财力债券</t>
  </si>
  <si>
    <t>灵宝市2025年投资建设项目</t>
  </si>
  <si>
    <t>2026年市级（全市）政府性基金预算收支总表</t>
  </si>
  <si>
    <t>收入</t>
  </si>
  <si>
    <t>支出</t>
  </si>
  <si>
    <t>本年收入合计</t>
  </si>
  <si>
    <t>本年支出合计</t>
  </si>
  <si>
    <t>专项债务收入</t>
  </si>
  <si>
    <t>专项债务还本支出</t>
  </si>
  <si>
    <t>上年结余</t>
  </si>
  <si>
    <t>本年结余</t>
  </si>
  <si>
    <t>2026年市级（全市）政府性基金收入预算表</t>
  </si>
  <si>
    <t>国有土地收益基金收入</t>
  </si>
  <si>
    <t>农业土地开发资金收入</t>
  </si>
  <si>
    <t>国有土地使用权出让收入</t>
  </si>
  <si>
    <t>城市基础设施配套费收入</t>
  </si>
  <si>
    <t>污水处理费收入</t>
  </si>
  <si>
    <t>专项债务对应项目专项收入</t>
  </si>
  <si>
    <t>2026年市级（全市）政府性基金支出预算表</t>
  </si>
  <si>
    <t>项    目</t>
  </si>
  <si>
    <t xml:space="preserve"> 文化旅游体育与传媒支出</t>
  </si>
  <si>
    <t xml:space="preserve">   国家电影事业发展专项资金安排的支出</t>
  </si>
  <si>
    <t xml:space="preserve">   旅游发展基金支出</t>
  </si>
  <si>
    <t xml:space="preserve"> 城乡社区支出</t>
  </si>
  <si>
    <t xml:space="preserve">   国有土地使用权出让收入安排的支出</t>
  </si>
  <si>
    <t xml:space="preserve">      征地和拆迁补偿支出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</si>
  <si>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</si>
  <si>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</si>
  <si>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</si>
  <si>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</si>
  <si>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</si>
  <si>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</si>
  <si>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</si>
  <si>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</si>
  <si>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</si>
  <si>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</si>
  <si>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</si>
  <si>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</si>
  <si>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</si>
  <si>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</si>
  <si>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</si>
  <si>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t>
  </si>
  <si>
    <t xml:space="preserve">      其他棚户区改造专项债券收入安排的支出</t>
  </si>
  <si>
    <t xml:space="preserve">   国有土地使用权出让收入对应专项债务收入安排的支出</t>
  </si>
  <si>
    <t xml:space="preserve">      其他国有土地使用权出让收入对应专项债务收入安排的支出</t>
  </si>
  <si>
    <t xml:space="preserve">   超长期特别国债安排的支出</t>
  </si>
  <si>
    <t xml:space="preserve">      城乡社区公共设施</t>
  </si>
  <si>
    <t xml:space="preserve">      其他城乡社区支出</t>
  </si>
  <si>
    <t xml:space="preserve"> 农林水支出</t>
  </si>
  <si>
    <t xml:space="preserve">   大中型水库库区基金安排的支出</t>
  </si>
  <si>
    <t xml:space="preserve">   大中型水库移民后期扶持基金支出</t>
  </si>
  <si>
    <t xml:space="preserve">   小型水库移民扶助基金安排的支出</t>
  </si>
  <si>
    <t xml:space="preserve"> 资源勘探工业信息等支出</t>
  </si>
  <si>
    <t xml:space="preserve"> 住房保障支出</t>
  </si>
  <si>
    <t xml:space="preserve"> 灾害防治及应急管理支出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</si>
  <si>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</si>
  <si>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</si>
  <si>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</si>
  <si>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</si>
  <si>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</si>
  <si>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</si>
  <si>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</si>
  <si>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</si>
  <si>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</si>
  <si>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 xml:space="preserve"> 债务付息支出</t>
  </si>
  <si>
    <t xml:space="preserve"> 债务发行费用支出</t>
  </si>
  <si>
    <t>2026年市级（全市）国有资本经营收支预算总表</t>
  </si>
  <si>
    <t>利润收入</t>
  </si>
  <si>
    <t>解决历史遗留问题及改革成本支出</t>
  </si>
  <si>
    <t>股利、股息收入</t>
  </si>
  <si>
    <t>国有企业资本金注入</t>
  </si>
  <si>
    <t>产权转让收入</t>
  </si>
  <si>
    <t>其他国有资本经营预算支出</t>
  </si>
  <si>
    <t>清算收入</t>
  </si>
  <si>
    <t>其他国有资本经营预算收入</t>
  </si>
  <si>
    <t>上级专项转移支付收入</t>
  </si>
  <si>
    <t>上年结转收入</t>
  </si>
  <si>
    <t>本年结转</t>
  </si>
  <si>
    <t>2026年市级（全市）社会保险基金收支预算总表</t>
  </si>
  <si>
    <t>2026年市级（全市）社会保险基金收入预算表</t>
  </si>
  <si>
    <t>2026年市级（全市）社会保险基金支出预算表</t>
  </si>
  <si>
    <t>收入预算数</t>
  </si>
  <si>
    <t>支出预算数</t>
  </si>
  <si>
    <r>
      <rPr>
        <b/>
        <sz val="12"/>
        <color rgb="FF000000"/>
        <rFont val="仿宋_GB2312"/>
        <charset val="134"/>
      </rPr>
      <t xml:space="preserve">项 </t>
    </r>
    <r>
      <rPr>
        <b/>
        <sz val="12"/>
        <color rgb="FF000000"/>
        <rFont val="仿宋_GB2312"/>
        <charset val="134"/>
      </rPr>
      <t xml:space="preserve"> </t>
    </r>
    <r>
      <rPr>
        <b/>
        <sz val="12"/>
        <color rgb="FF000000"/>
        <rFont val="仿宋_GB2312"/>
        <charset val="134"/>
      </rPr>
      <t>目</t>
    </r>
  </si>
  <si>
    <r>
      <rPr>
        <b/>
        <sz val="12"/>
        <color rgb="FF000000"/>
        <rFont val="仿宋_GB2312"/>
        <charset val="134"/>
      </rPr>
      <t>上年执行数</t>
    </r>
  </si>
  <si>
    <r>
      <rPr>
        <b/>
        <sz val="12"/>
        <color rgb="FF000000"/>
        <rFont val="仿宋_GB2312"/>
        <charset val="134"/>
      </rPr>
      <t>预算数</t>
    </r>
  </si>
  <si>
    <r>
      <rPr>
        <b/>
        <sz val="12"/>
        <color rgb="FF000000"/>
        <rFont val="仿宋_GB2312"/>
        <charset val="134"/>
      </rPr>
      <t>为上年执行数的%</t>
    </r>
  </si>
  <si>
    <t>城乡居民社会养老保险收入</t>
  </si>
  <si>
    <t>城乡居民社会养老保险支出</t>
  </si>
  <si>
    <r>
      <rPr>
        <b/>
        <sz val="12"/>
        <color rgb="FF000000"/>
        <rFont val="仿宋_GB2312"/>
        <charset val="134"/>
      </rPr>
      <t>城乡居民社会养老保险收入</t>
    </r>
  </si>
  <si>
    <r>
      <rPr>
        <b/>
        <sz val="12"/>
        <color rgb="FF000000"/>
        <rFont val="仿宋_GB2312"/>
        <charset val="134"/>
      </rPr>
      <t>城乡居民社会养老保险基金支出</t>
    </r>
  </si>
  <si>
    <t xml:space="preserve">  城乡居民社会养老保险费收入</t>
  </si>
  <si>
    <t xml:space="preserve">  基础养老金支出</t>
  </si>
  <si>
    <r>
      <rPr>
        <sz val="12"/>
        <color rgb="FF000000"/>
        <rFont val="仿宋_GB2312"/>
        <charset val="134"/>
      </rPr>
      <t xml:space="preserve">  </t>
    </r>
    <r>
      <rPr>
        <sz val="12"/>
        <color rgb="FF000000"/>
        <rFont val="仿宋_GB2312"/>
        <charset val="134"/>
      </rPr>
      <t>城乡居民社会养老保险费收入</t>
    </r>
  </si>
  <si>
    <r>
      <rPr>
        <sz val="12"/>
        <color rgb="FF000000"/>
        <rFont val="仿宋_GB2312"/>
        <charset val="134"/>
      </rPr>
      <t xml:space="preserve">  </t>
    </r>
    <r>
      <rPr>
        <sz val="12"/>
        <color rgb="FF000000"/>
        <rFont val="仿宋_GB2312"/>
        <charset val="134"/>
      </rPr>
      <t>基础养老金支出</t>
    </r>
  </si>
  <si>
    <t xml:space="preserve">  城乡居民社会养老保险基金利息收入</t>
  </si>
  <si>
    <t xml:space="preserve">  个人账户养老金支出</t>
  </si>
  <si>
    <r>
      <rPr>
        <sz val="12"/>
        <color rgb="FF000000"/>
        <rFont val="仿宋_GB2312"/>
        <charset val="134"/>
      </rPr>
      <t xml:space="preserve">  </t>
    </r>
    <r>
      <rPr>
        <sz val="12"/>
        <color rgb="FF000000"/>
        <rFont val="仿宋_GB2312"/>
        <charset val="134"/>
      </rPr>
      <t>城乡居民社会养老保险基金利息收入</t>
    </r>
  </si>
  <si>
    <r>
      <rPr>
        <sz val="12"/>
        <color rgb="FF000000"/>
        <rFont val="仿宋_GB2312"/>
        <charset val="134"/>
      </rPr>
      <t xml:space="preserve">  </t>
    </r>
    <r>
      <rPr>
        <sz val="12"/>
        <color rgb="FF000000"/>
        <rFont val="仿宋_GB2312"/>
        <charset val="134"/>
      </rPr>
      <t>个人账户养老金支出</t>
    </r>
  </si>
  <si>
    <t xml:space="preserve">  城乡居民社会养老保险财政补贴收入</t>
  </si>
  <si>
    <t xml:space="preserve">  转移支出</t>
  </si>
  <si>
    <r>
      <rPr>
        <sz val="12"/>
        <color rgb="FF000000"/>
        <rFont val="仿宋_GB2312"/>
        <charset val="134"/>
      </rPr>
      <t xml:space="preserve">  </t>
    </r>
    <r>
      <rPr>
        <sz val="12"/>
        <color rgb="FF000000"/>
        <rFont val="仿宋_GB2312"/>
        <charset val="134"/>
      </rPr>
      <t>城乡居民社会养老保险财政补贴收入</t>
    </r>
  </si>
  <si>
    <r>
      <rPr>
        <sz val="12"/>
        <color rgb="FF000000"/>
        <rFont val="仿宋_GB2312"/>
        <charset val="134"/>
      </rPr>
      <t xml:space="preserve">  </t>
    </r>
    <r>
      <rPr>
        <sz val="12"/>
        <color rgb="FF000000"/>
        <rFont val="仿宋_GB2312"/>
        <charset val="134"/>
      </rPr>
      <t>转移支出</t>
    </r>
  </si>
  <si>
    <t xml:space="preserve">  城乡居民社会养老保险转移收入</t>
  </si>
  <si>
    <t>　省财政厅养老保险归集</t>
  </si>
  <si>
    <r>
      <rPr>
        <sz val="12"/>
        <color rgb="FF000000"/>
        <rFont val="仿宋_GB2312"/>
        <charset val="134"/>
      </rPr>
      <t xml:space="preserve">  </t>
    </r>
    <r>
      <rPr>
        <sz val="12"/>
        <color rgb="FF000000"/>
        <rFont val="仿宋_GB2312"/>
        <charset val="134"/>
      </rPr>
      <t>城乡居民社会养老保险转移收入</t>
    </r>
  </si>
  <si>
    <r>
      <rPr>
        <sz val="12"/>
        <color rgb="FF000000"/>
        <rFont val="仿宋_GB2312"/>
        <charset val="134"/>
      </rPr>
      <t xml:space="preserve">  </t>
    </r>
    <r>
      <rPr>
        <sz val="12"/>
        <color rgb="FF000000"/>
        <rFont val="仿宋_GB2312"/>
        <charset val="134"/>
      </rPr>
      <t>归集省里资金</t>
    </r>
  </si>
  <si>
    <t>机关事业单位基本养老保险基金收入</t>
  </si>
  <si>
    <t>机关事业单位基本养老保险基金支出</t>
  </si>
  <si>
    <r>
      <rPr>
        <b/>
        <sz val="12"/>
        <color rgb="FF000000"/>
        <rFont val="仿宋_GB2312"/>
        <charset val="134"/>
      </rPr>
      <t>机关事业单位基本养老保险基金收入</t>
    </r>
  </si>
  <si>
    <r>
      <rPr>
        <b/>
        <sz val="12"/>
        <color rgb="FF000000"/>
        <rFont val="仿宋_GB2312"/>
        <charset val="134"/>
      </rPr>
      <t>机关事业单位养老保险基金支出</t>
    </r>
  </si>
  <si>
    <t xml:space="preserve">  机关事业养老保险费收入</t>
  </si>
  <si>
    <t xml:space="preserve">  基本养老金待遇支出</t>
  </si>
  <si>
    <r>
      <rPr>
        <sz val="12"/>
        <color rgb="FF000000"/>
        <rFont val="仿宋_GB2312"/>
        <charset val="134"/>
      </rPr>
      <t xml:space="preserve">  </t>
    </r>
    <r>
      <rPr>
        <sz val="12"/>
        <color rgb="FF000000"/>
        <rFont val="仿宋_GB2312"/>
        <charset val="134"/>
      </rPr>
      <t>机关事业养老保险费收入</t>
    </r>
  </si>
  <si>
    <r>
      <rPr>
        <sz val="12"/>
        <color rgb="FF000000"/>
        <rFont val="仿宋_GB2312"/>
        <charset val="134"/>
      </rPr>
      <t xml:space="preserve">  </t>
    </r>
    <r>
      <rPr>
        <sz val="12"/>
        <color rgb="FF000000"/>
        <rFont val="仿宋_GB2312"/>
        <charset val="134"/>
      </rPr>
      <t>基本养老金支出</t>
    </r>
  </si>
  <si>
    <t xml:space="preserve">  机关事业单位养老保险利息收入</t>
  </si>
  <si>
    <r>
      <rPr>
        <sz val="12"/>
        <color rgb="FF000000"/>
        <rFont val="仿宋_GB2312"/>
        <charset val="134"/>
      </rPr>
      <t xml:space="preserve">  </t>
    </r>
    <r>
      <rPr>
        <sz val="12"/>
        <color rgb="FF000000"/>
        <rFont val="仿宋_GB2312"/>
        <charset val="134"/>
      </rPr>
      <t>机关事业养老保险基金利息收入</t>
    </r>
  </si>
  <si>
    <r>
      <rPr>
        <b/>
        <sz val="12"/>
        <color rgb="FF000000"/>
        <rFont val="仿宋_GB2312"/>
        <charset val="134"/>
      </rPr>
      <t>医疗保险基金上解</t>
    </r>
  </si>
  <si>
    <t xml:space="preserve">  机关事业养老保险基金财政补贴收入</t>
  </si>
  <si>
    <r>
      <rPr>
        <sz val="12"/>
        <color rgb="FF000000"/>
        <rFont val="仿宋_GB2312"/>
        <charset val="134"/>
      </rPr>
      <t xml:space="preserve">  </t>
    </r>
    <r>
      <rPr>
        <sz val="12"/>
        <color rgb="FF000000"/>
        <rFont val="仿宋_GB2312"/>
        <charset val="134"/>
      </rPr>
      <t>机关事业养老保险基金财政补贴收入</t>
    </r>
  </si>
  <si>
    <r>
      <rPr>
        <b/>
        <sz val="12"/>
        <color rgb="FF000000"/>
        <rFont val="仿宋_GB2312"/>
        <charset val="134"/>
      </rPr>
      <t>本年支出合计</t>
    </r>
  </si>
  <si>
    <r>
      <rPr>
        <b/>
        <sz val="12"/>
        <color rgb="FF000000"/>
        <rFont val="仿宋_GB2312"/>
        <charset val="134"/>
      </rPr>
      <t>本年收入合计</t>
    </r>
  </si>
  <si>
    <t>年终结余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</si>
</sst>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 numFmtId="180" formatCode="_-* #,##0_-;\-* #,##0_-;_-* &quot;-&quot;_-;_-@_-"/>
    <numFmt numFmtId="181" formatCode="_-* #,##0.00_-;\-* #,##0.00_-;_-* &quot;-&quot;??_-;_-@_-"/>
    <numFmt numFmtId="182" formatCode="0.0_ "/>
    <numFmt numFmtId="183" formatCode="0_);[Red]\(0\)"/>
    <numFmt numFmtId="184" formatCode="0_ "/>
    <numFmt numFmtId="185" formatCode="_ * #,##0.0_ ;_ * \-#,##0.0_ ;_ * &quot;-&quot;?_ ;_ @_ "/>
  </numFmts>
  <fonts count="51">
    <font>
      <sz val="11"/>
      <color theme="1"/>
      <name val="等线"/>
      <charset val="134"/>
      <scheme val="minor"/>
    </font>
    <font>
      <sz val="12"/>
      <name val="宋体"/>
      <charset val="134"/>
    </font>
    <font>
      <sz val="20"/>
      <color theme="1"/>
      <name val="仿宋_GB2312"/>
      <charset val="134"/>
    </font>
    <font>
      <sz val="12"/>
      <color theme="1"/>
      <name val="仿宋_GB2312"/>
      <charset val="134"/>
    </font>
    <font>
      <b/>
      <sz val="12"/>
      <color rgb="FF000000"/>
      <name val="仿宋_GB2312"/>
      <charset val="134"/>
    </font>
    <font>
      <sz val="12"/>
      <color rgb="FF000000"/>
      <name val="仿宋_GB2312"/>
      <charset val="134"/>
    </font>
    <font>
      <sz val="12"/>
      <color theme="1"/>
      <name val="Calibri"/>
      <charset val="134"/>
    </font>
    <font>
      <b/>
      <sz val="11"/>
      <color theme="1"/>
      <name val="等线"/>
      <charset val="134"/>
      <scheme val="minor"/>
    </font>
    <font>
      <sz val="12"/>
      <color theme="1"/>
      <name val="等线"/>
      <charset val="134"/>
      <scheme val="minor"/>
    </font>
    <font>
      <b/>
      <sz val="12"/>
      <name val="仿宋_GB2312"/>
      <charset val="134"/>
    </font>
    <font>
      <b/>
      <sz val="12"/>
      <color theme="1"/>
      <name val="仿宋_GB2312"/>
      <charset val="134"/>
    </font>
    <font>
      <sz val="12"/>
      <name val="仿宋_GB2312"/>
      <charset val="134"/>
    </font>
    <font>
      <sz val="11"/>
      <color rgb="FFFF0000"/>
      <name val="等线"/>
      <charset val="134"/>
      <scheme val="minor"/>
    </font>
    <font>
      <sz val="11"/>
      <color theme="1"/>
      <name val="仿宋_GB2312"/>
      <charset val="134"/>
    </font>
    <font>
      <sz val="12"/>
      <color indexed="8"/>
      <name val="仿宋_GB2312"/>
      <charset val="134"/>
    </font>
    <font>
      <b/>
      <sz val="12"/>
      <color indexed="8"/>
      <name val="仿宋_GB2312"/>
      <charset val="134"/>
    </font>
    <font>
      <sz val="20"/>
      <name val="仿宋_GB2312"/>
      <charset val="134"/>
    </font>
    <font>
      <sz val="11"/>
      <name val="仿宋_GB2312"/>
      <charset val="134"/>
    </font>
    <font>
      <b/>
      <sz val="11"/>
      <name val="仿宋_GB2312"/>
      <charset val="134"/>
    </font>
    <font>
      <sz val="16"/>
      <color theme="1"/>
      <name val="仿宋_GB2312"/>
      <charset val="134"/>
    </font>
    <font>
      <sz val="11"/>
      <color rgb="FFFF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font>
    <font>
      <sz val="9"/>
      <color indexed="8"/>
      <name val="宋体"/>
      <charset val="134"/>
    </font>
    <font>
      <sz val="11"/>
      <color indexed="8"/>
      <name val="宋体"/>
      <charset val="134"/>
    </font>
    <font>
      <sz val="10"/>
      <name val="Times New Roman"/>
      <charset val="134"/>
    </font>
    <font>
      <sz val="12"/>
      <name val="Times New Roman"/>
      <charset val="134"/>
    </font>
    <font>
      <sz val="11"/>
      <name val="蹈框"/>
      <charset val="134"/>
    </font>
    <font>
      <sz val="11"/>
      <name val="ＭＳ Ｐゴシック"/>
      <charset val="134"/>
    </font>
    <font>
      <sz val="12"/>
      <name val="바탕체"/>
      <charset val="134"/>
    </font>
    <font>
      <sz val="11"/>
      <color indexed="8"/>
      <name val="等线"/>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xf numFmtId="0" fontId="1" fillId="0" borderId="0"/>
    <xf numFmtId="0" fontId="40" fillId="0" borderId="0">
      <alignment vertical="center"/>
    </xf>
    <xf numFmtId="0" fontId="41" fillId="0" borderId="0">
      <alignment vertical="center"/>
    </xf>
    <xf numFmtId="0" fontId="1" fillId="0" borderId="0">
      <alignment vertical="center"/>
    </xf>
    <xf numFmtId="0" fontId="42" fillId="0" borderId="0">
      <alignment vertical="center"/>
    </xf>
    <xf numFmtId="0" fontId="0" fillId="0" borderId="0"/>
    <xf numFmtId="0" fontId="1" fillId="0" borderId="0"/>
    <xf numFmtId="0" fontId="1" fillId="0" borderId="0"/>
    <xf numFmtId="176" fontId="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179" fontId="1" fillId="0" borderId="0" applyFont="0" applyFill="0" applyBorder="0" applyAlignment="0" applyProtection="0"/>
    <xf numFmtId="0" fontId="43" fillId="0" borderId="0"/>
    <xf numFmtId="41" fontId="43" fillId="0" borderId="0" applyFont="0" applyFill="0" applyBorder="0" applyAlignment="0" applyProtection="0"/>
    <xf numFmtId="43" fontId="43" fillId="0" borderId="0" applyFont="0" applyFill="0" applyBorder="0" applyAlignment="0" applyProtection="0"/>
    <xf numFmtId="180" fontId="44" fillId="0" borderId="0" applyFont="0" applyFill="0" applyBorder="0" applyAlignment="0" applyProtection="0"/>
    <xf numFmtId="181" fontId="44" fillId="0" borderId="0" applyFont="0" applyFill="0" applyBorder="0" applyAlignment="0" applyProtection="0"/>
    <xf numFmtId="0" fontId="45" fillId="0" borderId="0"/>
    <xf numFmtId="0" fontId="44" fillId="0" borderId="0"/>
    <xf numFmtId="38" fontId="46" fillId="0" borderId="0" applyFont="0" applyFill="0" applyBorder="0" applyAlignment="0" applyProtection="0"/>
    <xf numFmtId="4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7" fillId="0" borderId="0"/>
    <xf numFmtId="0" fontId="1" fillId="0" borderId="0">
      <alignment vertical="center"/>
    </xf>
    <xf numFmtId="0" fontId="48" fillId="0" borderId="0">
      <alignment vertical="center"/>
    </xf>
  </cellStyleXfs>
  <cellXfs count="125">
    <xf numFmtId="0" fontId="0" fillId="0" borderId="0" xfId="0"/>
    <xf numFmtId="0" fontId="1" fillId="0" borderId="0" xfId="56"/>
    <xf numFmtId="0" fontId="0" fillId="0" borderId="0" xfId="0"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1" fontId="4" fillId="0" borderId="1" xfId="0" applyNumberFormat="1" applyFont="1" applyBorder="1" applyAlignment="1">
      <alignment horizontal="right" vertical="center" wrapText="1"/>
    </xf>
    <xf numFmtId="182"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41" fontId="5" fillId="0" borderId="1" xfId="0" applyNumberFormat="1" applyFont="1" applyBorder="1" applyAlignment="1">
      <alignment horizontal="right" vertical="center" wrapText="1"/>
    </xf>
    <xf numFmtId="182" fontId="5" fillId="0" borderId="1" xfId="0" applyNumberFormat="1" applyFont="1" applyBorder="1" applyAlignment="1">
      <alignment horizontal="right" vertical="center" wrapText="1"/>
    </xf>
    <xf numFmtId="41" fontId="6" fillId="0" borderId="1" xfId="0" applyNumberFormat="1"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56" applyFont="1" applyBorder="1" applyAlignment="1">
      <alignment horizontal="center" vertical="center" wrapText="1"/>
    </xf>
    <xf numFmtId="41" fontId="4" fillId="0" borderId="1" xfId="56" applyNumberFormat="1" applyFont="1" applyBorder="1" applyAlignment="1">
      <alignment horizontal="right" vertical="center" wrapText="1"/>
    </xf>
    <xf numFmtId="0" fontId="4" fillId="0" borderId="1" xfId="56" applyFont="1" applyBorder="1" applyAlignment="1">
      <alignment horizontal="left" vertical="center" wrapText="1"/>
    </xf>
    <xf numFmtId="41" fontId="4" fillId="0" borderId="1" xfId="56" applyNumberFormat="1" applyFont="1" applyBorder="1" applyAlignment="1">
      <alignment horizontal="center" vertical="center" wrapText="1"/>
    </xf>
    <xf numFmtId="0" fontId="1" fillId="0" borderId="0" xfId="56" applyAlignment="1">
      <alignment horizontal="center"/>
    </xf>
    <xf numFmtId="0" fontId="7" fillId="0" borderId="0" xfId="0" applyFont="1"/>
    <xf numFmtId="0" fontId="0" fillId="0" borderId="0" xfId="0" applyFont="1"/>
    <xf numFmtId="0" fontId="2" fillId="0" borderId="0" xfId="0" applyFont="1" applyAlignment="1">
      <alignment horizontal="center" vertical="center"/>
    </xf>
    <xf numFmtId="0" fontId="8" fillId="0" borderId="0" xfId="0" applyFont="1"/>
    <xf numFmtId="0" fontId="3" fillId="0" borderId="4" xfId="0" applyFont="1" applyBorder="1" applyAlignment="1">
      <alignment horizontal="right" vertical="center" wrapText="1"/>
    </xf>
    <xf numFmtId="0" fontId="3" fillId="0" borderId="1" xfId="0" applyFont="1" applyBorder="1" applyAlignment="1">
      <alignment horizontal="left" vertical="center" wrapText="1"/>
    </xf>
    <xf numFmtId="41" fontId="9" fillId="0" borderId="1" xfId="0" applyNumberFormat="1" applyFont="1" applyBorder="1" applyAlignment="1">
      <alignment horizontal="right" vertical="center" wrapText="1"/>
    </xf>
    <xf numFmtId="0" fontId="3" fillId="0" borderId="0" xfId="0" applyFont="1"/>
    <xf numFmtId="0" fontId="8" fillId="0" borderId="0" xfId="0" applyFont="1" applyBorder="1" applyAlignment="1">
      <alignment horizontal="center" vertical="center"/>
    </xf>
    <xf numFmtId="0" fontId="5" fillId="0" borderId="4" xfId="0" applyFont="1" applyBorder="1" applyAlignment="1">
      <alignment horizontal="right" vertical="center" wrapText="1"/>
    </xf>
    <xf numFmtId="0" fontId="10" fillId="0" borderId="1" xfId="0" applyFont="1" applyBorder="1" applyAlignment="1">
      <alignment horizontal="center" vertical="center" wrapText="1"/>
    </xf>
    <xf numFmtId="41" fontId="5" fillId="0" borderId="1" xfId="0" applyNumberFormat="1" applyFont="1" applyBorder="1" applyAlignment="1">
      <alignment vertical="center" wrapText="1"/>
    </xf>
    <xf numFmtId="0" fontId="3" fillId="0" borderId="1" xfId="0" applyFont="1" applyBorder="1" applyAlignment="1">
      <alignment vertical="center" wrapText="1"/>
    </xf>
    <xf numFmtId="41" fontId="11" fillId="0" borderId="1" xfId="0" applyNumberFormat="1" applyFont="1" applyBorder="1" applyAlignment="1">
      <alignment horizontal="right" vertical="center" wrapText="1"/>
    </xf>
    <xf numFmtId="41" fontId="3" fillId="0" borderId="1" xfId="0" applyNumberFormat="1" applyFont="1" applyBorder="1" applyAlignment="1">
      <alignment horizontal="right" vertical="center" wrapText="1"/>
    </xf>
    <xf numFmtId="41" fontId="5" fillId="0" borderId="5" xfId="0" applyNumberFormat="1" applyFont="1" applyBorder="1" applyAlignment="1">
      <alignment vertical="center" wrapText="1"/>
    </xf>
    <xf numFmtId="0" fontId="12" fillId="0" borderId="0" xfId="0" applyFont="1"/>
    <xf numFmtId="0" fontId="2" fillId="0" borderId="0" xfId="55" applyFont="1" applyAlignment="1">
      <alignment horizontal="center" vertical="center" wrapText="1"/>
    </xf>
    <xf numFmtId="0" fontId="3" fillId="0" borderId="0" xfId="55" applyFont="1" applyAlignment="1">
      <alignment horizontal="center" vertical="center" wrapText="1"/>
    </xf>
    <xf numFmtId="0" fontId="3" fillId="0" borderId="4" xfId="55" applyFont="1" applyBorder="1" applyAlignment="1">
      <alignment horizontal="right" vertical="center" wrapText="1"/>
    </xf>
    <xf numFmtId="0" fontId="5"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0" xfId="55" applyFont="1"/>
    <xf numFmtId="0" fontId="2" fillId="0" borderId="0" xfId="55" applyFont="1" applyAlignment="1">
      <alignment vertical="center" wrapText="1"/>
    </xf>
    <xf numFmtId="0" fontId="3" fillId="0" borderId="1" xfId="0" applyFont="1" applyFill="1" applyBorder="1" applyAlignment="1">
      <alignment horizontal="left" vertical="center" wrapText="1"/>
    </xf>
    <xf numFmtId="41" fontId="5" fillId="0" borderId="1" xfId="0" applyNumberFormat="1" applyFont="1" applyFill="1" applyBorder="1" applyAlignment="1">
      <alignment horizontal="right" vertical="center" wrapText="1"/>
    </xf>
    <xf numFmtId="41" fontId="3" fillId="0" borderId="1" xfId="0" applyNumberFormat="1" applyFont="1" applyFill="1" applyBorder="1" applyAlignment="1">
      <alignment horizontal="right" vertical="center" wrapText="1"/>
    </xf>
    <xf numFmtId="0" fontId="3" fillId="0" borderId="0" xfId="55" applyFont="1"/>
    <xf numFmtId="0" fontId="3" fillId="0" borderId="0" xfId="55" applyFont="1" applyAlignment="1">
      <alignment vertical="center"/>
    </xf>
    <xf numFmtId="0" fontId="3" fillId="0" borderId="4" xfId="55" applyFont="1" applyBorder="1" applyAlignment="1">
      <alignment horizontal="center" vertical="center" wrapText="1"/>
    </xf>
    <xf numFmtId="0" fontId="10" fillId="0" borderId="1" xfId="55" applyFont="1" applyBorder="1" applyAlignment="1">
      <alignment horizontal="center" vertical="center" wrapText="1"/>
    </xf>
    <xf numFmtId="0" fontId="3" fillId="0" borderId="0" xfId="55" applyFont="1" applyAlignment="1">
      <alignment horizontal="center"/>
    </xf>
    <xf numFmtId="0" fontId="10" fillId="0" borderId="1" xfId="55" applyFont="1" applyBorder="1" applyAlignment="1">
      <alignment vertical="center"/>
    </xf>
    <xf numFmtId="41" fontId="10" fillId="0" borderId="1" xfId="55" applyNumberFormat="1" applyFont="1" applyBorder="1" applyAlignment="1">
      <alignment vertical="center"/>
    </xf>
    <xf numFmtId="0" fontId="11" fillId="0" borderId="1" xfId="54" applyFont="1" applyFill="1" applyBorder="1" applyAlignment="1">
      <alignment vertical="center"/>
    </xf>
    <xf numFmtId="41" fontId="3" fillId="0" borderId="1" xfId="55" applyNumberFormat="1" applyFont="1" applyBorder="1" applyAlignment="1">
      <alignment vertical="center"/>
    </xf>
    <xf numFmtId="0" fontId="9" fillId="0" borderId="1" xfId="54" applyFont="1" applyFill="1" applyBorder="1" applyAlignment="1">
      <alignment vertical="center"/>
    </xf>
    <xf numFmtId="0" fontId="14" fillId="0" borderId="1" xfId="55" applyFont="1" applyBorder="1" applyAlignment="1">
      <alignment vertical="center" wrapText="1"/>
    </xf>
    <xf numFmtId="0" fontId="3" fillId="0" borderId="0" xfId="55" applyFont="1" applyAlignment="1">
      <alignment horizontal="right" vertical="center"/>
    </xf>
    <xf numFmtId="0" fontId="15" fillId="0" borderId="1" xfId="55" applyFont="1" applyBorder="1" applyAlignment="1">
      <alignment vertical="center"/>
    </xf>
    <xf numFmtId="0" fontId="14" fillId="0" borderId="1" xfId="55" applyFont="1" applyBorder="1" applyAlignment="1">
      <alignment vertical="center"/>
    </xf>
    <xf numFmtId="0" fontId="10" fillId="0" borderId="1" xfId="55" applyFont="1" applyBorder="1" applyAlignment="1">
      <alignment horizontal="center" vertical="center"/>
    </xf>
    <xf numFmtId="0" fontId="1" fillId="0" borderId="0" xfId="50" applyAlignment="1">
      <alignment vertical="center"/>
    </xf>
    <xf numFmtId="0" fontId="16" fillId="0" borderId="0" xfId="50" applyFont="1" applyAlignment="1">
      <alignment horizontal="center" vertical="center" wrapText="1"/>
    </xf>
    <xf numFmtId="0" fontId="11" fillId="0" borderId="0" xfId="50" applyFont="1" applyAlignment="1">
      <alignment horizontal="center" vertical="center"/>
    </xf>
    <xf numFmtId="41" fontId="4" fillId="0" borderId="1" xfId="0" applyNumberFormat="1" applyFont="1" applyBorder="1" applyAlignment="1">
      <alignment horizontal="center" vertical="center" wrapText="1"/>
    </xf>
    <xf numFmtId="41" fontId="5" fillId="0" borderId="1" xfId="0" applyNumberFormat="1" applyFont="1" applyBorder="1" applyAlignment="1">
      <alignment horizontal="center" vertical="center" wrapText="1"/>
    </xf>
    <xf numFmtId="0" fontId="11" fillId="0" borderId="0" xfId="50" applyFont="1" applyAlignment="1">
      <alignment vertical="center" wrapText="1"/>
    </xf>
    <xf numFmtId="0" fontId="11" fillId="0" borderId="0" xfId="50" applyFont="1" applyAlignment="1">
      <alignment horizontal="right" vertical="center"/>
    </xf>
    <xf numFmtId="0" fontId="9" fillId="0" borderId="1" xfId="55" applyFont="1" applyBorder="1" applyAlignment="1">
      <alignment horizontal="center" vertical="center"/>
    </xf>
    <xf numFmtId="0" fontId="9" fillId="0" borderId="1" xfId="55" applyFont="1" applyBorder="1" applyAlignment="1">
      <alignment vertical="center"/>
    </xf>
    <xf numFmtId="41" fontId="9" fillId="0" borderId="1" xfId="55" applyNumberFormat="1" applyFont="1" applyBorder="1" applyAlignment="1">
      <alignment vertical="center"/>
    </xf>
    <xf numFmtId="0" fontId="11" fillId="0" borderId="1" xfId="55" applyFont="1" applyBorder="1" applyAlignment="1">
      <alignment vertical="center"/>
    </xf>
    <xf numFmtId="41" fontId="11" fillId="0" borderId="1" xfId="55" applyNumberFormat="1" applyFont="1" applyBorder="1" applyAlignment="1">
      <alignment vertical="center"/>
    </xf>
    <xf numFmtId="0" fontId="17" fillId="0" borderId="0" xfId="53" applyFont="1" applyAlignment="1">
      <alignment horizontal="center" vertical="center"/>
    </xf>
    <xf numFmtId="0" fontId="17" fillId="0" borderId="0" xfId="53" applyFont="1">
      <alignment vertical="center"/>
    </xf>
    <xf numFmtId="41" fontId="17" fillId="0" borderId="0" xfId="53" applyNumberFormat="1" applyFont="1">
      <alignment vertical="center"/>
    </xf>
    <xf numFmtId="0" fontId="1" fillId="0" borderId="0" xfId="53">
      <alignment vertical="center"/>
    </xf>
    <xf numFmtId="0" fontId="16" fillId="0" borderId="0" xfId="53" applyFont="1" applyAlignment="1">
      <alignment horizontal="center" vertical="center"/>
    </xf>
    <xf numFmtId="41" fontId="16" fillId="0" borderId="0" xfId="53" applyNumberFormat="1" applyFont="1" applyAlignment="1">
      <alignment horizontal="center" vertical="center"/>
    </xf>
    <xf numFmtId="0" fontId="11" fillId="0" borderId="0" xfId="53" applyFont="1" applyAlignment="1">
      <alignment horizontal="center" vertical="center"/>
    </xf>
    <xf numFmtId="0" fontId="11" fillId="0" borderId="0" xfId="53" applyFont="1">
      <alignment vertical="center"/>
    </xf>
    <xf numFmtId="41" fontId="11" fillId="0" borderId="0" xfId="53" applyNumberFormat="1" applyFont="1">
      <alignment vertical="center"/>
    </xf>
    <xf numFmtId="0" fontId="11" fillId="0" borderId="0" xfId="53" applyFont="1" applyBorder="1" applyAlignment="1">
      <alignment vertical="center"/>
    </xf>
    <xf numFmtId="0" fontId="9" fillId="0" borderId="1" xfId="53" applyFont="1" applyBorder="1" applyAlignment="1">
      <alignment horizontal="center" vertical="center"/>
    </xf>
    <xf numFmtId="41" fontId="9" fillId="0" borderId="1" xfId="53" applyNumberFormat="1" applyFont="1" applyBorder="1" applyAlignment="1">
      <alignment horizontal="center" vertical="center"/>
    </xf>
    <xf numFmtId="0" fontId="11" fillId="0" borderId="1" xfId="53" applyNumberFormat="1" applyFont="1" applyBorder="1" applyAlignment="1">
      <alignment horizontal="center" vertical="center"/>
    </xf>
    <xf numFmtId="0" fontId="11" fillId="0" borderId="1" xfId="53" applyFont="1" applyBorder="1" applyAlignment="1">
      <alignment vertical="center"/>
    </xf>
    <xf numFmtId="41" fontId="11" fillId="0" borderId="1" xfId="53" applyNumberFormat="1" applyFont="1" applyBorder="1" applyAlignment="1">
      <alignment vertical="center"/>
    </xf>
    <xf numFmtId="0" fontId="11" fillId="0" borderId="1" xfId="53" applyFont="1" applyBorder="1" applyAlignment="1">
      <alignment horizontal="center" vertical="center"/>
    </xf>
    <xf numFmtId="0" fontId="11" fillId="0" borderId="1" xfId="53" applyFont="1" applyFill="1" applyBorder="1" applyAlignment="1">
      <alignment horizontal="center" vertical="center" wrapText="1"/>
    </xf>
    <xf numFmtId="0" fontId="18" fillId="0" borderId="1" xfId="53" applyFont="1" applyBorder="1" applyAlignment="1">
      <alignment horizontal="center" vertical="center"/>
    </xf>
    <xf numFmtId="41" fontId="18" fillId="0" borderId="1" xfId="53" applyNumberFormat="1" applyFont="1" applyBorder="1" applyAlignment="1">
      <alignment horizontal="center" vertical="center"/>
    </xf>
    <xf numFmtId="0" fontId="0" fillId="0" borderId="0" xfId="0" applyAlignment="1">
      <alignment vertical="center"/>
    </xf>
    <xf numFmtId="183" fontId="0" fillId="0" borderId="0" xfId="0" applyNumberFormat="1" applyAlignment="1">
      <alignment vertical="center"/>
    </xf>
    <xf numFmtId="184" fontId="0" fillId="0" borderId="0" xfId="0" applyNumberFormat="1" applyAlignment="1">
      <alignment vertical="center"/>
    </xf>
    <xf numFmtId="182" fontId="0" fillId="0" borderId="0" xfId="0" applyNumberFormat="1" applyAlignment="1">
      <alignment vertical="center"/>
    </xf>
    <xf numFmtId="0" fontId="5" fillId="0" borderId="0" xfId="0" applyFont="1" applyBorder="1" applyAlignment="1">
      <alignment horizontal="left" vertical="center" wrapText="1"/>
    </xf>
    <xf numFmtId="183" fontId="4" fillId="0" borderId="1" xfId="0" applyNumberFormat="1" applyFont="1" applyFill="1" applyBorder="1" applyAlignment="1">
      <alignment horizontal="center" vertical="center" wrapText="1"/>
    </xf>
    <xf numFmtId="183" fontId="4" fillId="0" borderId="1" xfId="0" applyNumberFormat="1" applyFont="1" applyBorder="1" applyAlignment="1">
      <alignment horizontal="center" vertical="center" wrapText="1"/>
    </xf>
    <xf numFmtId="184" fontId="4" fillId="0" borderId="5" xfId="0" applyNumberFormat="1" applyFont="1" applyBorder="1" applyAlignment="1">
      <alignment horizontal="center" vertical="center" wrapText="1"/>
    </xf>
    <xf numFmtId="182" fontId="4" fillId="0" borderId="1" xfId="0" applyNumberFormat="1" applyFont="1" applyBorder="1" applyAlignment="1">
      <alignment horizontal="center" vertical="center" wrapText="1"/>
    </xf>
    <xf numFmtId="184" fontId="4" fillId="0" borderId="7" xfId="0" applyNumberFormat="1" applyFont="1" applyBorder="1" applyAlignment="1">
      <alignment horizontal="center" vertical="center" wrapText="1"/>
    </xf>
    <xf numFmtId="0" fontId="13" fillId="0" borderId="0" xfId="0" applyFont="1"/>
    <xf numFmtId="0" fontId="5" fillId="0" borderId="0" xfId="0" applyFont="1" applyBorder="1" applyAlignment="1">
      <alignment horizontal="center" vertical="center" wrapText="1"/>
    </xf>
    <xf numFmtId="0" fontId="13" fillId="0" borderId="0" xfId="0" applyFont="1" applyAlignment="1">
      <alignment horizontal="center"/>
    </xf>
    <xf numFmtId="0" fontId="0" fillId="0" borderId="0" xfId="0" applyAlignment="1">
      <alignment horizontal="center" wrapText="1"/>
    </xf>
    <xf numFmtId="185" fontId="4" fillId="0" borderId="1" xfId="0" applyNumberFormat="1" applyFont="1" applyBorder="1" applyAlignment="1">
      <alignment horizontal="right" vertical="center" wrapText="1"/>
    </xf>
    <xf numFmtId="0" fontId="13" fillId="0" borderId="0" xfId="55" applyFont="1" applyAlignment="1">
      <alignment vertical="center"/>
    </xf>
    <xf numFmtId="0" fontId="0" fillId="0" borderId="0" xfId="55" applyAlignment="1">
      <alignment vertical="center"/>
    </xf>
    <xf numFmtId="0" fontId="2" fillId="0" borderId="0" xfId="55" applyFont="1" applyBorder="1" applyAlignment="1">
      <alignment horizontal="center" vertical="center"/>
    </xf>
    <xf numFmtId="0" fontId="19" fillId="0" borderId="0" xfId="55" applyFont="1" applyBorder="1" applyAlignment="1">
      <alignment horizontal="center" vertical="center"/>
    </xf>
    <xf numFmtId="0" fontId="3" fillId="0" borderId="0" xfId="55" applyFont="1" applyBorder="1" applyAlignment="1">
      <alignment horizontal="center" vertical="center" wrapText="1"/>
    </xf>
    <xf numFmtId="0" fontId="10" fillId="0" borderId="1" xfId="55" applyFont="1" applyBorder="1" applyAlignment="1">
      <alignment horizontal="left" vertical="center" wrapText="1"/>
    </xf>
    <xf numFmtId="41" fontId="10" fillId="0" borderId="1" xfId="55" applyNumberFormat="1" applyFont="1" applyBorder="1" applyAlignment="1">
      <alignment horizontal="right" vertical="center" wrapText="1"/>
    </xf>
    <xf numFmtId="0" fontId="3" fillId="0" borderId="1" xfId="55" applyFont="1" applyBorder="1" applyAlignment="1">
      <alignment horizontal="left" vertical="center" wrapText="1"/>
    </xf>
    <xf numFmtId="41" fontId="3" fillId="0" borderId="1" xfId="55" applyNumberFormat="1" applyFont="1" applyBorder="1" applyAlignment="1">
      <alignment horizontal="right" vertical="center" wrapText="1"/>
    </xf>
    <xf numFmtId="41" fontId="3" fillId="0" borderId="1" xfId="55" applyNumberFormat="1" applyFont="1" applyBorder="1" applyAlignment="1">
      <alignment vertical="center" wrapText="1"/>
    </xf>
    <xf numFmtId="41" fontId="3" fillId="0" borderId="1" xfId="55" applyNumberFormat="1" applyFont="1" applyBorder="1" applyAlignment="1">
      <alignment horizontal="left" vertical="center" wrapText="1"/>
    </xf>
    <xf numFmtId="0" fontId="13" fillId="0" borderId="0" xfId="0" applyFont="1" applyAlignment="1">
      <alignment vertical="center"/>
    </xf>
    <xf numFmtId="0" fontId="10" fillId="0" borderId="1" xfId="0" applyFont="1" applyBorder="1" applyAlignment="1">
      <alignment horizontal="left" vertical="center" wrapText="1"/>
    </xf>
    <xf numFmtId="41" fontId="10" fillId="0" borderId="1" xfId="0" applyNumberFormat="1" applyFont="1" applyBorder="1" applyAlignment="1">
      <alignment horizontal="right" vertical="center" wrapText="1"/>
    </xf>
    <xf numFmtId="184" fontId="20" fillId="0" borderId="0" xfId="0" applyNumberFormat="1" applyFont="1" applyAlignment="1">
      <alignment vertical="center"/>
    </xf>
    <xf numFmtId="184" fontId="13" fillId="0" borderId="0" xfId="0" applyNumberFormat="1" applyFont="1" applyAlignment="1">
      <alignment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2" xfId="51"/>
    <cellStyle name="常规 3" xfId="52"/>
    <cellStyle name="常规 4" xfId="53"/>
    <cellStyle name="常规 46" xfId="54"/>
    <cellStyle name="常规 5" xfId="55"/>
    <cellStyle name="常规 6" xfId="56"/>
    <cellStyle name="常规 8" xfId="57"/>
    <cellStyle name="霓付 [0]_97MBO" xfId="58"/>
    <cellStyle name="霓付_97MBO" xfId="59"/>
    <cellStyle name="烹拳 [0]_97MBO" xfId="60"/>
    <cellStyle name="烹拳_97MBO" xfId="61"/>
    <cellStyle name="普通_ 白土" xfId="62"/>
    <cellStyle name="千分位[0]_ 白土" xfId="63"/>
    <cellStyle name="千分位_ 白土" xfId="64"/>
    <cellStyle name="千位[0]_laroux" xfId="65"/>
    <cellStyle name="千位_laroux" xfId="66"/>
    <cellStyle name="钎霖_laroux" xfId="67"/>
    <cellStyle name="样式 1" xfId="68"/>
    <cellStyle name="콤마 [0]_BOILER-CO1" xfId="69"/>
    <cellStyle name="콤마_BOILER-CO1" xfId="70"/>
    <cellStyle name="통화 [0]_BOILER-CO1" xfId="71"/>
    <cellStyle name="통화_BOILER-CO1" xfId="72"/>
    <cellStyle name="표준_0N-HANDLING " xfId="73"/>
    <cellStyle name="常规 11 7" xfId="74"/>
    <cellStyle name="常规 9" xfId="7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105;&#30340;&#25991;&#26723;\&#24037;&#20316;%20&#25991;&#20214;%20&#36164;&#26009;\2014&#24180;&#25991;&#20214;&#36164;&#26009;&#25968;&#25454;\2014&#24180;&#37096;&#38376;&#39044;&#31639;&#32534;&#21046;&#36164;&#26009;\04&#12289;2014&#24180;&#21508;&#20065;&#38215;&#39044;&#31639;&#25903;&#20986;&#65288;&#20065;&#36130;&#21439;&#31649;&#25253;&#26469;&#65289;\2014&#24180;&#39044;&#31639;&#34920;&#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xwechat_files\wxid_sao90xb91txe22_52d2\msg\file\2026-01\&#39044;&#31639;&#25191;&#34892;&#26376;&#25253;_2025&#24180;12&#26376;_&#28789;&#23453;&#24066;_2026-01-01%2011_01_4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基本情况表"/>
      <sheetName val="收支简表"/>
      <sheetName val="收入"/>
      <sheetName val="支出"/>
      <sheetName val="Sheet1"/>
      <sheetName val="2014年预算表汇总"/>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EINFO"/>
      <sheetName val="IB"/>
      <sheetName val="YB01"/>
    </sheetNames>
    <sheetDataSet>
      <sheetData sheetId="0"/>
      <sheetData sheetId="1"/>
      <sheetData sheetId="2">
        <row r="1360">
          <cell r="E1360" t="str">
            <v>    国家电影事业发展专项资金安排的支出</v>
          </cell>
          <cell r="F1360">
            <v>16</v>
          </cell>
        </row>
        <row r="1361">
          <cell r="E1361" t="str">
            <v>      资助国产影片放映</v>
          </cell>
        </row>
        <row r="1362">
          <cell r="E1362" t="str">
            <v>      资助影院建设</v>
          </cell>
          <cell r="F1362">
            <v>16</v>
          </cell>
        </row>
        <row r="1363">
          <cell r="E1363" t="str">
            <v>      资助少数民族语电影译制</v>
          </cell>
        </row>
        <row r="1364">
          <cell r="E1364" t="str">
            <v>      购买农村电影公益性放映版权服务</v>
          </cell>
        </row>
        <row r="1365">
          <cell r="E1365" t="str">
            <v>      其他国家电影事业发展专项资金支出</v>
          </cell>
        </row>
        <row r="1366">
          <cell r="E1366" t="str">
            <v>    旅游发展基金支出</v>
          </cell>
          <cell r="F1366">
            <v>0</v>
          </cell>
        </row>
        <row r="1367">
          <cell r="E1367" t="str">
            <v>      宣传促销</v>
          </cell>
        </row>
        <row r="1368">
          <cell r="E1368" t="str">
            <v>      行业规划</v>
          </cell>
        </row>
        <row r="1369">
          <cell r="E1369" t="str">
            <v>      旅游事业补助</v>
          </cell>
        </row>
        <row r="1370">
          <cell r="E1370" t="str">
            <v>      地方旅游开发项目补助</v>
          </cell>
        </row>
        <row r="1371">
          <cell r="E1371" t="str">
            <v>      其他旅游发展基金支出</v>
          </cell>
        </row>
        <row r="1372">
          <cell r="E1372" t="str">
            <v>    国家电影事业发展专项资金对应专项债务收入安排的支出</v>
          </cell>
          <cell r="F1372">
            <v>0</v>
          </cell>
        </row>
        <row r="1373">
          <cell r="E1373" t="str">
            <v>      资助城市影院</v>
          </cell>
        </row>
        <row r="1374">
          <cell r="E1374" t="str">
            <v>      其他国家电影事业发展专项资金对应专项债务收入支出</v>
          </cell>
        </row>
        <row r="1375">
          <cell r="E1375" t="str">
            <v>    超长期特别国债安排的支出</v>
          </cell>
          <cell r="F1375">
            <v>0</v>
          </cell>
        </row>
        <row r="1376">
          <cell r="E1376" t="str">
            <v>      文化和旅游</v>
          </cell>
        </row>
        <row r="1377">
          <cell r="E1377" t="str">
            <v>      文物</v>
          </cell>
        </row>
        <row r="1378">
          <cell r="E1378" t="str">
            <v>      体育</v>
          </cell>
        </row>
        <row r="1379">
          <cell r="E1379" t="str">
            <v>      新闻出版电影</v>
          </cell>
        </row>
        <row r="1380">
          <cell r="E1380" t="str">
            <v>      广播电视</v>
          </cell>
        </row>
        <row r="1381">
          <cell r="E1381" t="str">
            <v>      其他文化旅游体育与传媒支出</v>
          </cell>
        </row>
        <row r="1382">
          <cell r="E1382" t="str">
            <v>  社会保障和就业支出</v>
          </cell>
          <cell r="F1382">
            <v>0</v>
          </cell>
        </row>
        <row r="1383">
          <cell r="E1383" t="str">
            <v>    超长期特别国债安排的支出</v>
          </cell>
          <cell r="F1383">
            <v>0</v>
          </cell>
        </row>
        <row r="1384">
          <cell r="E1384" t="str">
            <v>      养老机构及服务设施</v>
          </cell>
        </row>
        <row r="1385">
          <cell r="E1385" t="str">
            <v>      公共就业服务设施</v>
          </cell>
        </row>
        <row r="1386">
          <cell r="E1386" t="str">
            <v>      其他社会保障和就业支出</v>
          </cell>
        </row>
        <row r="1387">
          <cell r="E1387" t="str">
            <v>  卫生健康支出</v>
          </cell>
          <cell r="F1387">
            <v>0</v>
          </cell>
        </row>
        <row r="1388">
          <cell r="E1388" t="str">
            <v>    超长期特别国债安排的支出</v>
          </cell>
          <cell r="F1388">
            <v>0</v>
          </cell>
        </row>
        <row r="1389">
          <cell r="E1389" t="str">
            <v>      公立医院</v>
          </cell>
        </row>
        <row r="1390">
          <cell r="E1390" t="str">
            <v>      基层医疗卫生机构</v>
          </cell>
        </row>
        <row r="1391">
          <cell r="E1391" t="str">
            <v>      公共卫生机构</v>
          </cell>
        </row>
        <row r="1392">
          <cell r="E1392" t="str">
            <v>      托育机构</v>
          </cell>
        </row>
        <row r="1393">
          <cell r="E1393" t="str">
            <v>      其他卫生健康支出</v>
          </cell>
        </row>
        <row r="1394">
          <cell r="E1394" t="str">
            <v>  节能环保支出</v>
          </cell>
          <cell r="F1394">
            <v>0</v>
          </cell>
        </row>
        <row r="1395">
          <cell r="E1395" t="str">
            <v>    可再生能源电价附加收入安排的支出</v>
          </cell>
          <cell r="F1395">
            <v>0</v>
          </cell>
        </row>
        <row r="1396">
          <cell r="E1396" t="str">
            <v>      风力发电补助</v>
          </cell>
        </row>
        <row r="1397">
          <cell r="E1397" t="str">
            <v>      太阳能发电补助</v>
          </cell>
        </row>
        <row r="1398">
          <cell r="E1398" t="str">
            <v>      生物质能发电补助</v>
          </cell>
        </row>
        <row r="1399">
          <cell r="E1399" t="str">
            <v>      其他可再生能源电价附加收入安排的支出</v>
          </cell>
        </row>
        <row r="1400">
          <cell r="E1400" t="str">
            <v>    废弃电器电子产品处理基金支出</v>
          </cell>
          <cell r="F1400">
            <v>0</v>
          </cell>
        </row>
        <row r="1401">
          <cell r="E1401" t="str">
            <v>      回收处理费用补贴</v>
          </cell>
        </row>
        <row r="1402">
          <cell r="E1402" t="str">
            <v>      信息系统建设</v>
          </cell>
        </row>
        <row r="1403">
          <cell r="E1403" t="str">
            <v>      基金征管经费</v>
          </cell>
        </row>
        <row r="1404">
          <cell r="E1404" t="str">
            <v>      其他废弃电器电子产品处理基金支出</v>
          </cell>
        </row>
        <row r="1405">
          <cell r="E1405" t="str">
            <v>    超长期特别国债安排的支出</v>
          </cell>
          <cell r="F1405">
            <v>0</v>
          </cell>
        </row>
        <row r="1406">
          <cell r="E1406" t="str">
            <v>      水污染综合治理</v>
          </cell>
        </row>
        <row r="1407">
          <cell r="E1407" t="str">
            <v>      应对气候变化</v>
          </cell>
        </row>
        <row r="1408">
          <cell r="E1408" t="str">
            <v>      “三北”工程建设</v>
          </cell>
        </row>
        <row r="1409">
          <cell r="E1409" t="str">
            <v>      其他节能环保支出</v>
          </cell>
        </row>
        <row r="1410">
          <cell r="E1410" t="str">
            <v>  城乡社区支出</v>
          </cell>
          <cell r="F1410">
            <v>121478</v>
          </cell>
        </row>
        <row r="1411">
          <cell r="E1411" t="str">
            <v>    国有土地使用权出让收入安排的支出</v>
          </cell>
          <cell r="F1411">
            <v>13191</v>
          </cell>
        </row>
        <row r="1412">
          <cell r="E1412" t="str">
            <v>      征地和拆迁补偿支出</v>
          </cell>
          <cell r="F1412">
            <v>6084</v>
          </cell>
        </row>
        <row r="1413">
          <cell r="E1413" t="str">
            <v>      土地开发支出</v>
          </cell>
        </row>
        <row r="1414">
          <cell r="E1414" t="str">
            <v>      城市建设支出</v>
          </cell>
          <cell r="F1414">
            <v>4917</v>
          </cell>
        </row>
        <row r="1415">
          <cell r="E1415" t="str">
            <v>      农村基础设施建设支出</v>
          </cell>
          <cell r="F1415">
            <v>1048</v>
          </cell>
        </row>
        <row r="1416">
          <cell r="E1416" t="str">
            <v>      补助被征地农民支出</v>
          </cell>
          <cell r="F1416">
            <v>456</v>
          </cell>
        </row>
        <row r="1417">
          <cell r="E1417" t="str">
            <v>      土地出让业务支出</v>
          </cell>
        </row>
        <row r="1418">
          <cell r="E1418" t="str">
            <v>      廉租住房支出</v>
          </cell>
        </row>
        <row r="1419">
          <cell r="E1419" t="str">
            <v>      支付破产或改制企业职工安置费</v>
          </cell>
        </row>
        <row r="1420">
          <cell r="E1420" t="str">
            <v>      棚户区改造支出</v>
          </cell>
        </row>
        <row r="1421">
          <cell r="E1421" t="str">
            <v>      公共租赁住房支出</v>
          </cell>
        </row>
        <row r="1422">
          <cell r="E1422" t="str">
            <v>      保障性住房租金补贴</v>
          </cell>
        </row>
        <row r="1423">
          <cell r="E1423" t="str">
            <v>      农业生产发展支出</v>
          </cell>
          <cell r="F1423">
            <v>85</v>
          </cell>
        </row>
        <row r="1424">
          <cell r="E1424" t="str">
            <v>      农村社会事业支出</v>
          </cell>
          <cell r="F1424">
            <v>374</v>
          </cell>
        </row>
        <row r="1425">
          <cell r="E1425" t="str">
            <v>      农业农村生态环境支出</v>
          </cell>
          <cell r="F1425">
            <v>139</v>
          </cell>
        </row>
        <row r="1426">
          <cell r="E1426" t="str">
            <v>      其他国有土地使用权出让收入安排的支出</v>
          </cell>
          <cell r="F1426">
            <v>88</v>
          </cell>
        </row>
        <row r="1427">
          <cell r="E1427" t="str">
            <v>    国有土地收益基金安排的支出</v>
          </cell>
          <cell r="F1427">
            <v>100</v>
          </cell>
        </row>
        <row r="1428">
          <cell r="E1428" t="str">
            <v>      征地和拆迁补偿支出</v>
          </cell>
          <cell r="F1428">
            <v>100</v>
          </cell>
        </row>
        <row r="1429">
          <cell r="E1429" t="str">
            <v>      土地开发支出</v>
          </cell>
        </row>
        <row r="1430">
          <cell r="E1430" t="str">
            <v>      其他国有土地收益基金支出</v>
          </cell>
        </row>
        <row r="1431">
          <cell r="E1431" t="str">
            <v>    农业土地开发资金安排的支出</v>
          </cell>
          <cell r="F1431">
            <v>351</v>
          </cell>
        </row>
        <row r="1432">
          <cell r="E1432" t="str">
            <v>    城市基础设施配套费安排的支出</v>
          </cell>
          <cell r="F1432">
            <v>230</v>
          </cell>
        </row>
        <row r="1433">
          <cell r="E1433" t="str">
            <v>      城市公共设施</v>
          </cell>
          <cell r="F1433">
            <v>30</v>
          </cell>
        </row>
        <row r="1434">
          <cell r="E1434" t="str">
            <v>      城市环境卫生</v>
          </cell>
          <cell r="F1434">
            <v>200</v>
          </cell>
        </row>
        <row r="1435">
          <cell r="E1435" t="str">
            <v>      公有房屋</v>
          </cell>
        </row>
        <row r="1436">
          <cell r="E1436" t="str">
            <v>      城市防洪</v>
          </cell>
        </row>
        <row r="1437">
          <cell r="E1437" t="str">
            <v>      其他城市基础设施配套费安排的支出</v>
          </cell>
        </row>
        <row r="1438">
          <cell r="E1438" t="str">
            <v>    污水处理费安排的支出</v>
          </cell>
          <cell r="F1438">
            <v>42</v>
          </cell>
        </row>
        <row r="1439">
          <cell r="E1439" t="str">
            <v>      污水处理设施建设和运营</v>
          </cell>
          <cell r="F1439">
            <v>42</v>
          </cell>
        </row>
        <row r="1440">
          <cell r="E1440" t="str">
            <v>      代征手续费</v>
          </cell>
        </row>
        <row r="1441">
          <cell r="E1441" t="str">
            <v>      其他污水处理费安排的支出</v>
          </cell>
        </row>
        <row r="1442">
          <cell r="E1442" t="str">
            <v>    土地储备专项债券收入安排的支出</v>
          </cell>
          <cell r="F1442">
            <v>0</v>
          </cell>
        </row>
        <row r="1443">
          <cell r="E1443" t="str">
            <v>      征地和拆迁补偿支出</v>
          </cell>
        </row>
        <row r="1444">
          <cell r="E1444" t="str">
            <v>      土地开发支出</v>
          </cell>
        </row>
        <row r="1445">
          <cell r="E1445" t="str">
            <v>      其他土地储备专项债券收入安排的支出</v>
          </cell>
        </row>
        <row r="1446">
          <cell r="E1446" t="str">
            <v>    棚户区改造专项债券收入安排的支出</v>
          </cell>
          <cell r="F1446">
            <v>39951</v>
          </cell>
        </row>
        <row r="1447">
          <cell r="E1447" t="str">
            <v>      征地和拆迁补偿支出</v>
          </cell>
        </row>
        <row r="1448">
          <cell r="E1448" t="str">
            <v>      土地开发支出</v>
          </cell>
        </row>
        <row r="1449">
          <cell r="E1449" t="str">
            <v>      其他棚户区改造专项债券收入安排的支出</v>
          </cell>
          <cell r="F1449">
            <v>39951</v>
          </cell>
        </row>
        <row r="1450">
          <cell r="E1450" t="str">
            <v>    城市基础设施配套费对应专项债务收入安排的支出</v>
          </cell>
          <cell r="F1450">
            <v>0</v>
          </cell>
        </row>
        <row r="1451">
          <cell r="E1451" t="str">
            <v>      城市公共设施</v>
          </cell>
        </row>
        <row r="1452">
          <cell r="E1452" t="str">
            <v>      城市环境卫生</v>
          </cell>
        </row>
        <row r="1453">
          <cell r="E1453" t="str">
            <v>      公有房屋</v>
          </cell>
        </row>
        <row r="1454">
          <cell r="E1454" t="str">
            <v>      城市防洪</v>
          </cell>
        </row>
        <row r="1455">
          <cell r="E1455" t="str">
            <v>      其他城市基础设施配套费对应专项债务收入安排的支出</v>
          </cell>
        </row>
        <row r="1456">
          <cell r="E1456" t="str">
            <v>    污水处理费对应专项债务收入安排的支出</v>
          </cell>
          <cell r="F1456">
            <v>0</v>
          </cell>
        </row>
        <row r="1457">
          <cell r="E1457" t="str">
            <v>      污水处理设施建设和运营</v>
          </cell>
        </row>
        <row r="1458">
          <cell r="E1458" t="str">
            <v>      其他污水处理费对应专项债务收入安排的支出</v>
          </cell>
        </row>
        <row r="1459">
          <cell r="E1459" t="str">
            <v>    国有土地使用权出让收入对应专项债务收入安排的支出</v>
          </cell>
          <cell r="F1459">
            <v>67613</v>
          </cell>
        </row>
        <row r="1460">
          <cell r="E1460" t="str">
            <v>      征地和拆迁补偿支出</v>
          </cell>
        </row>
        <row r="1461">
          <cell r="E1461" t="str">
            <v>      土地开发支出</v>
          </cell>
        </row>
        <row r="1462">
          <cell r="E1462" t="str">
            <v>      城市建设支出</v>
          </cell>
        </row>
        <row r="1463">
          <cell r="E1463" t="str">
            <v>      农村基础设施建设支出</v>
          </cell>
        </row>
        <row r="1464">
          <cell r="E1464" t="str">
            <v>      廉租住房支出</v>
          </cell>
        </row>
        <row r="1465">
          <cell r="E1465" t="str">
            <v>      棚户区改造支出</v>
          </cell>
        </row>
        <row r="1466">
          <cell r="E1466" t="str">
            <v>      公共租赁住房支出</v>
          </cell>
        </row>
        <row r="1467">
          <cell r="E1467" t="str">
            <v>      其他国有土地使用权出让收入对应专项债务收入安排的支出</v>
          </cell>
          <cell r="F1467">
            <v>67613</v>
          </cell>
        </row>
        <row r="1468">
          <cell r="E1468" t="str">
            <v>    超长期特别国债安排的支出</v>
          </cell>
          <cell r="F1468">
            <v>0</v>
          </cell>
        </row>
        <row r="1469">
          <cell r="E1469" t="str">
            <v>      城乡社区公共设施</v>
          </cell>
        </row>
        <row r="1470">
          <cell r="E1470" t="str">
            <v>      其他城乡社区支出</v>
          </cell>
        </row>
        <row r="1471">
          <cell r="E1471" t="str">
            <v>  农林水支出</v>
          </cell>
          <cell r="F1471">
            <v>7611</v>
          </cell>
        </row>
        <row r="1472">
          <cell r="E1472" t="str">
            <v>    大中型水库库区基金安排的支出</v>
          </cell>
          <cell r="F1472">
            <v>0</v>
          </cell>
        </row>
        <row r="1473">
          <cell r="E1473" t="str">
            <v>      基础设施建设和经济发展</v>
          </cell>
        </row>
        <row r="1474">
          <cell r="E1474" t="str">
            <v>      解决移民遗留问题</v>
          </cell>
        </row>
        <row r="1475">
          <cell r="E1475" t="str">
            <v>      库区防护工程维护</v>
          </cell>
        </row>
        <row r="1476">
          <cell r="E1476" t="str">
            <v>      其他大中型水库库区基金支出</v>
          </cell>
        </row>
        <row r="1477">
          <cell r="E1477" t="str">
            <v>    三峡水库库区基金支出</v>
          </cell>
          <cell r="F1477">
            <v>0</v>
          </cell>
        </row>
        <row r="1478">
          <cell r="E1478" t="str">
            <v>      基础设施建设和经济发展</v>
          </cell>
        </row>
        <row r="1479">
          <cell r="E1479" t="str">
            <v>      解决移民遗留问题</v>
          </cell>
        </row>
        <row r="1480">
          <cell r="E1480" t="str">
            <v>      库区维护和管理</v>
          </cell>
        </row>
        <row r="1481">
          <cell r="E1481" t="str">
            <v>      其他三峡水库库区基金支出</v>
          </cell>
        </row>
        <row r="1482">
          <cell r="E1482" t="str">
            <v>    国家重大水利工程建设基金安排的支出</v>
          </cell>
          <cell r="F1482">
            <v>0</v>
          </cell>
        </row>
        <row r="1483">
          <cell r="E1483" t="str">
            <v>      南水北调工程建设</v>
          </cell>
        </row>
        <row r="1484">
          <cell r="E1484" t="str">
            <v>      三峡后续工作</v>
          </cell>
        </row>
        <row r="1485">
          <cell r="E1485" t="str">
            <v>      地方重大水利工程建设</v>
          </cell>
        </row>
        <row r="1486">
          <cell r="E1486" t="str">
            <v>      其他重大水利工程建设基金支出</v>
          </cell>
        </row>
        <row r="1487">
          <cell r="E1487" t="str">
            <v>    大中型水库库区基金对应专项债务收入安排的支出</v>
          </cell>
          <cell r="F1487">
            <v>0</v>
          </cell>
        </row>
        <row r="1488">
          <cell r="E1488" t="str">
            <v>      基础设施建设和经济发展</v>
          </cell>
        </row>
        <row r="1489">
          <cell r="E1489" t="str">
            <v>      其他大中型水库库区基金对应专项债务收入支出</v>
          </cell>
        </row>
        <row r="1490">
          <cell r="E1490" t="str">
            <v>    国家重大水利工程建设基金对应专项债务收入安排的支出</v>
          </cell>
          <cell r="F1490">
            <v>0</v>
          </cell>
        </row>
        <row r="1491">
          <cell r="E1491" t="str">
            <v>      南水北调工程建设</v>
          </cell>
        </row>
        <row r="1492">
          <cell r="E1492" t="str">
            <v>      三峡工程后续工作</v>
          </cell>
        </row>
        <row r="1493">
          <cell r="E1493" t="str">
            <v>      地方重大水利工程建设</v>
          </cell>
        </row>
        <row r="1494">
          <cell r="E1494" t="str">
            <v>      其他重大水利工程建设基金对应专项债务收入支出</v>
          </cell>
        </row>
        <row r="1495">
          <cell r="E1495" t="str">
            <v>    大中型水库移民后期扶持基金支出</v>
          </cell>
          <cell r="F1495">
            <v>7582</v>
          </cell>
        </row>
        <row r="1496">
          <cell r="E1496" t="str">
            <v>      移民补助</v>
          </cell>
          <cell r="F1496">
            <v>2979</v>
          </cell>
        </row>
        <row r="1497">
          <cell r="E1497" t="str">
            <v>      基础设施建设和经济发展</v>
          </cell>
          <cell r="F1497">
            <v>4603</v>
          </cell>
        </row>
        <row r="1498">
          <cell r="E1498" t="str">
            <v>      其他大中型水库移民后期扶持基金支出</v>
          </cell>
        </row>
        <row r="1499">
          <cell r="E1499" t="str">
            <v>    小型水库移民扶助基金安排的支出</v>
          </cell>
          <cell r="F1499">
            <v>29</v>
          </cell>
        </row>
        <row r="1500">
          <cell r="E1500" t="str">
            <v>      移民补助</v>
          </cell>
        </row>
        <row r="1501">
          <cell r="E1501" t="str">
            <v>      基础设施建设和经济发展</v>
          </cell>
          <cell r="F1501">
            <v>29</v>
          </cell>
        </row>
        <row r="1502">
          <cell r="E1502" t="str">
            <v>      其他小型水库移民扶助基金支出</v>
          </cell>
        </row>
        <row r="1503">
          <cell r="E1503" t="str">
            <v>    小型水库移民扶助基金对应专项债务收入安排的支出</v>
          </cell>
          <cell r="F1503">
            <v>0</v>
          </cell>
        </row>
        <row r="1504">
          <cell r="E1504" t="str">
            <v>      基础设施建设和经济发展</v>
          </cell>
        </row>
        <row r="1505">
          <cell r="E1505" t="str">
            <v>      其他小型水库移民扶助基金对应专项债务收入安排的支出</v>
          </cell>
        </row>
        <row r="1506">
          <cell r="E1506" t="str">
            <v>    超长期特别国债安排的支出</v>
          </cell>
          <cell r="F1506">
            <v>0</v>
          </cell>
        </row>
        <row r="1507">
          <cell r="E1507" t="str">
            <v>      农业农村支出</v>
          </cell>
        </row>
        <row r="1508">
          <cell r="E1508" t="str">
            <v>      水利支出</v>
          </cell>
        </row>
        <row r="1509">
          <cell r="E1509" t="str">
            <v>      其他农林水支出</v>
          </cell>
        </row>
        <row r="1510">
          <cell r="E1510" t="str">
            <v>  交通运输支出</v>
          </cell>
          <cell r="F1510">
            <v>0</v>
          </cell>
        </row>
        <row r="1511">
          <cell r="E1511" t="str">
            <v>    海南省高等级公路车辆通行附加费安排的支出</v>
          </cell>
          <cell r="F1511">
            <v>0</v>
          </cell>
        </row>
        <row r="1512">
          <cell r="E1512" t="str">
            <v>      公路建设</v>
          </cell>
        </row>
        <row r="1513">
          <cell r="E1513" t="str">
            <v>      公路养护</v>
          </cell>
        </row>
        <row r="1514">
          <cell r="E1514" t="str">
            <v>      公路还贷</v>
          </cell>
        </row>
        <row r="1515">
          <cell r="E1515" t="str">
            <v>      其他海南省高等级公路车辆通行附加费安排的支出</v>
          </cell>
        </row>
        <row r="1516">
          <cell r="E1516" t="str">
            <v>    车辆通行费安排的支出</v>
          </cell>
          <cell r="F1516">
            <v>0</v>
          </cell>
        </row>
        <row r="1517">
          <cell r="E1517" t="str">
            <v>      公路还贷</v>
          </cell>
        </row>
        <row r="1518">
          <cell r="E1518" t="str">
            <v>      政府还贷公路养护</v>
          </cell>
        </row>
        <row r="1519">
          <cell r="E1519" t="str">
            <v>      政府还贷公路管理</v>
          </cell>
        </row>
        <row r="1520">
          <cell r="E1520" t="str">
            <v>      其他车辆通行费安排的支出</v>
          </cell>
        </row>
        <row r="1521">
          <cell r="E1521" t="str">
            <v>    铁路建设基金支出</v>
          </cell>
          <cell r="F1521">
            <v>0</v>
          </cell>
        </row>
        <row r="1522">
          <cell r="E1522" t="str">
            <v>      铁路建设投资</v>
          </cell>
        </row>
        <row r="1523">
          <cell r="E1523" t="str">
            <v>      购置铁路机车车辆</v>
          </cell>
        </row>
        <row r="1524">
          <cell r="E1524" t="str">
            <v>      铁路还贷</v>
          </cell>
        </row>
        <row r="1525">
          <cell r="E1525" t="str">
            <v>      建设项目铺底资金</v>
          </cell>
        </row>
        <row r="1526">
          <cell r="E1526" t="str">
            <v>      勘测设计</v>
          </cell>
        </row>
        <row r="1527">
          <cell r="E1527" t="str">
            <v>      注册资本金</v>
          </cell>
        </row>
        <row r="1528">
          <cell r="E1528" t="str">
            <v>      周转资金</v>
          </cell>
        </row>
        <row r="1529">
          <cell r="E1529" t="str">
            <v>      其他铁路建设基金支出</v>
          </cell>
        </row>
        <row r="1530">
          <cell r="E1530" t="str">
            <v>    船舶油污损害赔偿基金支出</v>
          </cell>
          <cell r="F1530">
            <v>0</v>
          </cell>
        </row>
        <row r="1531">
          <cell r="E1531" t="str">
            <v>      应急处置费用</v>
          </cell>
        </row>
        <row r="1532">
          <cell r="E1532" t="str">
            <v>      控制清除污染</v>
          </cell>
        </row>
        <row r="1533">
          <cell r="E1533" t="str">
            <v>      损失补偿</v>
          </cell>
        </row>
        <row r="1534">
          <cell r="E1534" t="str">
            <v>      生态恢复</v>
          </cell>
        </row>
        <row r="1535">
          <cell r="E1535" t="str">
            <v>      监视监测</v>
          </cell>
        </row>
        <row r="1536">
          <cell r="E1536" t="str">
            <v>      其他船舶油污损害赔偿基金支出</v>
          </cell>
        </row>
        <row r="1537">
          <cell r="E1537" t="str">
            <v>    民航发展基金支出</v>
          </cell>
          <cell r="F1537">
            <v>0</v>
          </cell>
        </row>
        <row r="1538">
          <cell r="E1538" t="str">
            <v>      民航机场建设</v>
          </cell>
        </row>
        <row r="1539">
          <cell r="E1539" t="str">
            <v>      空管系统建设</v>
          </cell>
        </row>
        <row r="1540">
          <cell r="E1540" t="str">
            <v>      民航安全</v>
          </cell>
        </row>
        <row r="1541">
          <cell r="E1541" t="str">
            <v>      航线和机场补贴</v>
          </cell>
        </row>
        <row r="1542">
          <cell r="E1542" t="str">
            <v>      民航节能减排</v>
          </cell>
        </row>
        <row r="1543">
          <cell r="E1543" t="str">
            <v>      通用航空发展</v>
          </cell>
        </row>
        <row r="1544">
          <cell r="E1544" t="str">
            <v>      征管经费</v>
          </cell>
        </row>
        <row r="1545">
          <cell r="E1545" t="str">
            <v>      民航科教和信息建设</v>
          </cell>
        </row>
        <row r="1546">
          <cell r="E1546" t="str">
            <v>      其他民航发展基金支出</v>
          </cell>
        </row>
        <row r="1547">
          <cell r="E1547" t="str">
            <v>    海南省高等级公路车辆通行附加费对应专项债务收入安排的支出</v>
          </cell>
          <cell r="F1547">
            <v>0</v>
          </cell>
        </row>
        <row r="1548">
          <cell r="E1548" t="str">
            <v>      公路建设</v>
          </cell>
        </row>
        <row r="1549">
          <cell r="E1549" t="str">
            <v>      其他海南省高等级公路车辆通行附加费对应专项债务收入安排的支出</v>
          </cell>
        </row>
        <row r="1550">
          <cell r="E1550" t="str">
            <v>    政府收费公路专项债券收入安排的支出</v>
          </cell>
          <cell r="F1550">
            <v>0</v>
          </cell>
        </row>
        <row r="1551">
          <cell r="E1551" t="str">
            <v>      公路建设</v>
          </cell>
        </row>
        <row r="1552">
          <cell r="E1552" t="str">
            <v>      其他政府收费公路专项债券收入安排的支出</v>
          </cell>
        </row>
        <row r="1553">
          <cell r="E1553" t="str">
            <v>    车辆通行费对应专项债务收入安排的支出</v>
          </cell>
        </row>
        <row r="1554">
          <cell r="E1554" t="str">
            <v>    超长期特别国债安排的支出</v>
          </cell>
          <cell r="F1554">
            <v>0</v>
          </cell>
        </row>
        <row r="1555">
          <cell r="E1555" t="str">
            <v>      公路水路运输</v>
          </cell>
        </row>
        <row r="1556">
          <cell r="E1556" t="str">
            <v>      铁路运输</v>
          </cell>
        </row>
        <row r="1557">
          <cell r="E1557" t="str">
            <v>      民用航空运输</v>
          </cell>
        </row>
        <row r="1558">
          <cell r="E1558" t="str">
            <v>      邮政业支出</v>
          </cell>
        </row>
        <row r="1559">
          <cell r="E1559" t="str">
            <v>      其他交通运输支出</v>
          </cell>
        </row>
        <row r="1560">
          <cell r="E1560" t="str">
            <v>  资源勘探工业信息等支出</v>
          </cell>
          <cell r="F1560">
            <v>2</v>
          </cell>
        </row>
        <row r="1561">
          <cell r="E1561" t="str">
            <v>    农网还贷资金支出</v>
          </cell>
          <cell r="F1561">
            <v>0</v>
          </cell>
        </row>
        <row r="1562">
          <cell r="E1562" t="str">
            <v>      中央农网还贷资金支出</v>
          </cell>
        </row>
        <row r="1563">
          <cell r="E1563" t="str">
            <v>      地方农网还贷资金支出</v>
          </cell>
        </row>
        <row r="1564">
          <cell r="E1564" t="str">
            <v>      其他农网还贷资金支出</v>
          </cell>
        </row>
        <row r="1565">
          <cell r="E1565" t="str">
            <v>    超长期特别国债安排的支出</v>
          </cell>
          <cell r="F1565">
            <v>2</v>
          </cell>
        </row>
        <row r="1566">
          <cell r="E1566" t="str">
            <v>      资源勘探开发</v>
          </cell>
        </row>
        <row r="1567">
          <cell r="E1567" t="str">
            <v>      制造业</v>
          </cell>
          <cell r="F1567">
            <v>2</v>
          </cell>
        </row>
        <row r="1568">
          <cell r="E1568" t="str">
            <v>      工业和信息产业</v>
          </cell>
        </row>
        <row r="1569">
          <cell r="E1569" t="str">
            <v>      其他资源勘探工业信息等支出</v>
          </cell>
        </row>
        <row r="1570">
          <cell r="E1570" t="str">
            <v>  金融支出</v>
          </cell>
          <cell r="F1570">
            <v>0</v>
          </cell>
        </row>
        <row r="1571">
          <cell r="E1571" t="str">
            <v>      中央特别国债经营基金支出</v>
          </cell>
        </row>
        <row r="1572">
          <cell r="E1572" t="str">
            <v>      中央特别国债经营基金财务支出</v>
          </cell>
        </row>
        <row r="1573">
          <cell r="E1573" t="str">
            <v>  自然资源海洋气象等支出</v>
          </cell>
          <cell r="F1573">
            <v>0</v>
          </cell>
        </row>
        <row r="1574">
          <cell r="E1574" t="str">
            <v>    耕地保护考核奖惩基金支出</v>
          </cell>
          <cell r="F1574">
            <v>0</v>
          </cell>
        </row>
        <row r="1575">
          <cell r="E1575" t="str">
            <v>      耕地保护</v>
          </cell>
        </row>
        <row r="1576">
          <cell r="E1576" t="str">
            <v>      补充耕地</v>
          </cell>
        </row>
        <row r="1577">
          <cell r="E1577" t="str">
            <v>  住房保障支出</v>
          </cell>
          <cell r="F1577">
            <v>0</v>
          </cell>
        </row>
        <row r="1578">
          <cell r="E1578" t="str">
            <v>    超长期特别国债安排的支出</v>
          </cell>
          <cell r="F1578">
            <v>0</v>
          </cell>
        </row>
        <row r="1579">
          <cell r="E1579" t="str">
            <v>      保障性租赁住房</v>
          </cell>
        </row>
        <row r="1580">
          <cell r="E1580" t="str">
            <v>      其他住房保障支出</v>
          </cell>
        </row>
        <row r="1581">
          <cell r="E1581" t="str">
            <v>  粮油物资储备支出</v>
          </cell>
          <cell r="F1581">
            <v>0</v>
          </cell>
        </row>
        <row r="1582">
          <cell r="E1582" t="str">
            <v>    超长期特别国债安排的支出</v>
          </cell>
          <cell r="F1582">
            <v>0</v>
          </cell>
        </row>
        <row r="1583">
          <cell r="E1583" t="str">
            <v>      设施建设</v>
          </cell>
        </row>
        <row r="1584">
          <cell r="E1584" t="str">
            <v>      其他粮油物资储备支出</v>
          </cell>
        </row>
        <row r="1585">
          <cell r="E1585" t="str">
            <v>  灾害防治及应急管理支出</v>
          </cell>
          <cell r="F1585">
            <v>0</v>
          </cell>
        </row>
        <row r="1586">
          <cell r="E1586" t="str">
            <v>    超长期特别国债安排的支出</v>
          </cell>
          <cell r="F1586">
            <v>0</v>
          </cell>
        </row>
        <row r="1587">
          <cell r="E1587" t="str">
            <v>      自然灾害防治</v>
          </cell>
        </row>
        <row r="1588">
          <cell r="E1588" t="str">
            <v>      自然灾害恢复重建支出</v>
          </cell>
        </row>
        <row r="1589">
          <cell r="E1589" t="str">
            <v>      其他灾害防治及应急管理支出</v>
          </cell>
        </row>
        <row r="1590">
          <cell r="E1590" t="str">
            <v>  其他支出</v>
          </cell>
          <cell r="F1590">
            <v>54117</v>
          </cell>
        </row>
        <row r="1591">
          <cell r="E1591" t="str">
            <v>    其他政府性基金及对应专项债务收入安排的支出</v>
          </cell>
          <cell r="F1591">
            <v>53015</v>
          </cell>
        </row>
        <row r="1592">
          <cell r="E1592" t="str">
            <v>      其他政府性基金安排的支出</v>
          </cell>
        </row>
        <row r="1593">
          <cell r="E1593" t="str">
            <v>      其他地方自行试点项目收益专项债券收入安排的支出</v>
          </cell>
          <cell r="F1593">
            <v>53015</v>
          </cell>
        </row>
        <row r="1594">
          <cell r="E1594" t="str">
            <v>      其他政府性基金债务收入安排的支出</v>
          </cell>
        </row>
        <row r="1595">
          <cell r="E1595" t="str">
            <v>    彩票发行销售机构业务费安排的支出</v>
          </cell>
          <cell r="F1595">
            <v>0</v>
          </cell>
        </row>
        <row r="1596">
          <cell r="E1596" t="str">
            <v>      福利彩票发行机构的业务费支出</v>
          </cell>
        </row>
        <row r="1597">
          <cell r="E1597" t="str">
            <v>      体育彩票发行机构的业务费支出</v>
          </cell>
        </row>
        <row r="1598">
          <cell r="E1598" t="str">
            <v>      福利彩票销售机构的业务费支出</v>
          </cell>
        </row>
        <row r="1599">
          <cell r="E1599" t="str">
            <v>      体育彩票销售机构的业务费支出</v>
          </cell>
        </row>
        <row r="1600">
          <cell r="E1600" t="str">
            <v>      彩票兑奖周转金支出</v>
          </cell>
        </row>
        <row r="1601">
          <cell r="E1601" t="str">
            <v>      彩票发行销售风险基金支出</v>
          </cell>
        </row>
        <row r="1602">
          <cell r="E1602" t="str">
            <v>      彩票市场调控资金支出</v>
          </cell>
        </row>
        <row r="1603">
          <cell r="E1603" t="str">
            <v>      其他彩票发行销售机构业务费安排的支出</v>
          </cell>
        </row>
        <row r="1604">
          <cell r="E1604" t="str">
            <v>    抗疫特别国债财务基金支出</v>
          </cell>
          <cell r="F1604">
            <v>0</v>
          </cell>
        </row>
        <row r="1605">
          <cell r="E1605" t="str">
            <v>      抗疫特别国债财务基金支出</v>
          </cell>
        </row>
        <row r="1606">
          <cell r="E1606" t="str">
            <v>    超长期特别国债财务基金支出</v>
          </cell>
          <cell r="F1606">
            <v>0</v>
          </cell>
        </row>
        <row r="1607">
          <cell r="E1607" t="str">
            <v>      超长期特别国债财务基金支出</v>
          </cell>
        </row>
        <row r="1608">
          <cell r="E1608" t="str">
            <v>    彩票公益金安排的支出</v>
          </cell>
          <cell r="F1608">
            <v>1102</v>
          </cell>
        </row>
        <row r="1609">
          <cell r="E1609" t="str">
            <v>      用于补充全国社会保障基金的彩票公益金支出</v>
          </cell>
        </row>
        <row r="1610">
          <cell r="E1610" t="str">
            <v>      用于社会福利的彩票公益金支出</v>
          </cell>
          <cell r="F1610">
            <v>767</v>
          </cell>
        </row>
        <row r="1611">
          <cell r="E1611" t="str">
            <v>      用于体育事业的彩票公益金支出</v>
          </cell>
          <cell r="F1611">
            <v>256</v>
          </cell>
        </row>
        <row r="1612">
          <cell r="E1612" t="str">
            <v>      用于教育事业的彩票公益金支出</v>
          </cell>
        </row>
        <row r="1613">
          <cell r="E1613" t="str">
            <v>      用于红十字事业的彩票公益金支出</v>
          </cell>
        </row>
        <row r="1614">
          <cell r="E1614" t="str">
            <v>      用于残疾人事业的彩票公益金支出</v>
          </cell>
          <cell r="F1614">
            <v>76</v>
          </cell>
        </row>
        <row r="1615">
          <cell r="E1615" t="str">
            <v>      用于文化事业的彩票公益金支出</v>
          </cell>
        </row>
        <row r="1616">
          <cell r="E1616" t="str">
            <v>      用于巩固脱贫攻坚成果衔接乡村振兴的彩票公益金支出</v>
          </cell>
        </row>
        <row r="1617">
          <cell r="E1617" t="str">
            <v>      用于法律援助的彩票公益金支出</v>
          </cell>
        </row>
        <row r="1618">
          <cell r="E1618" t="str">
            <v>      用于城乡医疗救助的彩票公益金支出</v>
          </cell>
        </row>
        <row r="1619">
          <cell r="E1619" t="str">
            <v>      用于其他社会公益事业的彩票公益金支出</v>
          </cell>
          <cell r="F1619">
            <v>3</v>
          </cell>
        </row>
        <row r="1620">
          <cell r="E1620" t="str">
            <v>    超长期特别国债安排的其他支出</v>
          </cell>
          <cell r="F1620">
            <v>0</v>
          </cell>
        </row>
        <row r="1621">
          <cell r="E1621" t="str">
            <v>      其他支出</v>
          </cell>
        </row>
        <row r="1622">
          <cell r="E1622" t="str">
            <v>  债务付息支出</v>
          </cell>
          <cell r="F1622">
            <v>20634</v>
          </cell>
        </row>
        <row r="1623">
          <cell r="E1623" t="str">
            <v>    地方政府专项债务付息支出</v>
          </cell>
          <cell r="F1623">
            <v>20634</v>
          </cell>
        </row>
        <row r="1624">
          <cell r="E1624" t="str">
            <v>      海南省高等级公路车辆通行附加费债务付息支出</v>
          </cell>
        </row>
        <row r="1625">
          <cell r="E1625" t="str">
            <v>      国家电影事业发展专项资金债务付息支出</v>
          </cell>
        </row>
        <row r="1626">
          <cell r="E1626" t="str">
            <v>      国有土地使用权出让金债务付息支出</v>
          </cell>
          <cell r="F1626">
            <v>2655</v>
          </cell>
        </row>
        <row r="1627">
          <cell r="E1627" t="str">
            <v>      农业土地开发资金债务付息支出</v>
          </cell>
        </row>
        <row r="1628">
          <cell r="E1628" t="str">
            <v>      大中型水库库区基金债务付息支出</v>
          </cell>
        </row>
        <row r="1629">
          <cell r="E1629" t="str">
            <v>      城市基础设施配套费债务付息支出</v>
          </cell>
        </row>
        <row r="1630">
          <cell r="E1630" t="str">
            <v>      小型水库移民扶助基金债务付息支出</v>
          </cell>
        </row>
        <row r="1631">
          <cell r="E1631" t="str">
            <v>      国家重大水利工程建设基金债务付息支出</v>
          </cell>
        </row>
        <row r="1632">
          <cell r="E1632" t="str">
            <v>      车辆通行费债务付息支出</v>
          </cell>
        </row>
        <row r="1633">
          <cell r="E1633" t="str">
            <v>      污水处理费债务付息支出</v>
          </cell>
        </row>
        <row r="1634">
          <cell r="E1634" t="str">
            <v>      土地储备专项债券付息支出</v>
          </cell>
          <cell r="F1634">
            <v>248</v>
          </cell>
        </row>
        <row r="1635">
          <cell r="E1635" t="str">
            <v>      政府收费公路专项债券付息支出</v>
          </cell>
        </row>
        <row r="1636">
          <cell r="E1636" t="str">
            <v>      棚户区改造专项债券付息支出</v>
          </cell>
          <cell r="F1636">
            <v>6072</v>
          </cell>
        </row>
        <row r="1637">
          <cell r="E1637" t="str">
            <v>      其他地方自行试点项目收益专项债券付息支出</v>
          </cell>
          <cell r="F1637">
            <v>11659</v>
          </cell>
        </row>
        <row r="1638">
          <cell r="E1638" t="str">
            <v>      其他政府性基金债务付息支出</v>
          </cell>
        </row>
        <row r="1639">
          <cell r="E1639" t="str">
            <v>  债务发行费用支出</v>
          </cell>
          <cell r="F1639">
            <v>3</v>
          </cell>
        </row>
        <row r="1640">
          <cell r="E1640" t="str">
            <v>    地方政府专项债务发行费用支出</v>
          </cell>
          <cell r="F1640">
            <v>3</v>
          </cell>
        </row>
        <row r="1641">
          <cell r="E1641" t="str">
            <v>      海南省高等级公路车辆通行附加费债务发行费用支出</v>
          </cell>
        </row>
        <row r="1642">
          <cell r="E1642" t="str">
            <v>      国家电影事业发展专项资金债务发行费用支出</v>
          </cell>
        </row>
        <row r="1643">
          <cell r="E1643" t="str">
            <v>      国有土地使用权出让金债务发行费用支出</v>
          </cell>
          <cell r="F1643">
            <v>0</v>
          </cell>
        </row>
        <row r="1644">
          <cell r="E1644" t="str">
            <v>      农业土地开发资金债务发行费用支出</v>
          </cell>
        </row>
        <row r="1645">
          <cell r="E1645" t="str">
            <v>      大中型水库库区基金债务发行费用支出</v>
          </cell>
        </row>
        <row r="1646">
          <cell r="E1646" t="str">
            <v>      城市基础设施配套费债务发行费用支出</v>
          </cell>
        </row>
        <row r="1647">
          <cell r="E1647" t="str">
            <v>      小型水库移民扶助基金债务发行费用支出</v>
          </cell>
        </row>
        <row r="1648">
          <cell r="E1648" t="str">
            <v>      国家重大水利工程建设基金债务发行费用支出</v>
          </cell>
        </row>
        <row r="1649">
          <cell r="E1649" t="str">
            <v>      车辆通行费债务发行费用支出</v>
          </cell>
        </row>
        <row r="1650">
          <cell r="E1650" t="str">
            <v>      污水处理费债务发行费用支出</v>
          </cell>
        </row>
        <row r="1651">
          <cell r="E1651" t="str">
            <v>      土地储备专项债券发行费用支出</v>
          </cell>
          <cell r="F1651">
            <v>0</v>
          </cell>
        </row>
        <row r="1652">
          <cell r="E1652" t="str">
            <v>      政府收费公路专项债券发行费用支出</v>
          </cell>
        </row>
        <row r="1653">
          <cell r="E1653" t="str">
            <v>      棚户区改造专项债券发行费用支出</v>
          </cell>
          <cell r="F1653">
            <v>1</v>
          </cell>
        </row>
        <row r="1654">
          <cell r="E1654" t="str">
            <v>      其他地方自行试点项目收益专项债券发行费用支出</v>
          </cell>
          <cell r="F1654">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42"/>
  <sheetViews>
    <sheetView tabSelected="1" workbookViewId="0">
      <selection activeCell="F14" sqref="F14"/>
    </sheetView>
  </sheetViews>
  <sheetFormatPr defaultColWidth="9" defaultRowHeight="13.5" outlineLevelCol="4"/>
  <cols>
    <col min="1" max="1" width="29.5" style="120" customWidth="1"/>
    <col min="2" max="2" width="13.25" style="120" customWidth="1"/>
    <col min="3" max="3" width="28.75" style="120" customWidth="1"/>
    <col min="4" max="4" width="13.25" style="120" customWidth="1"/>
    <col min="5" max="5" width="4.75" style="120" customWidth="1"/>
    <col min="6" max="16384" width="9" style="120"/>
  </cols>
  <sheetData>
    <row r="1" ht="36" customHeight="1" spans="1:4">
      <c r="A1" s="3" t="s">
        <v>0</v>
      </c>
      <c r="B1" s="3"/>
      <c r="C1" s="3"/>
      <c r="D1" s="3"/>
    </row>
    <row r="2" ht="21" customHeight="1" spans="1:4">
      <c r="A2" s="3"/>
      <c r="B2" s="3"/>
      <c r="C2" s="3"/>
      <c r="D2" s="4" t="s">
        <v>1</v>
      </c>
    </row>
    <row r="3" ht="35" customHeight="1" spans="1:4">
      <c r="A3" s="31" t="s">
        <v>2</v>
      </c>
      <c r="B3" s="31"/>
      <c r="C3" s="31" t="s">
        <v>3</v>
      </c>
      <c r="D3" s="31"/>
    </row>
    <row r="4" ht="19.5" customHeight="1" spans="1:4">
      <c r="A4" s="31" t="s">
        <v>4</v>
      </c>
      <c r="B4" s="31" t="s">
        <v>5</v>
      </c>
      <c r="C4" s="31" t="s">
        <v>4</v>
      </c>
      <c r="D4" s="31" t="s">
        <v>5</v>
      </c>
    </row>
    <row r="5" ht="19.5" customHeight="1" spans="1:4">
      <c r="A5" s="121" t="s">
        <v>6</v>
      </c>
      <c r="B5" s="122">
        <f>B6+B22</f>
        <v>316600</v>
      </c>
      <c r="C5" s="121" t="s">
        <v>7</v>
      </c>
      <c r="D5" s="122">
        <f>SUM(D6:D28)</f>
        <v>538102</v>
      </c>
    </row>
    <row r="6" ht="19.5" customHeight="1" spans="1:4">
      <c r="A6" s="10" t="s">
        <v>8</v>
      </c>
      <c r="B6" s="11">
        <f>SUM(B7:B21)</f>
        <v>221800</v>
      </c>
      <c r="C6" s="10" t="s">
        <v>9</v>
      </c>
      <c r="D6" s="11">
        <v>127710</v>
      </c>
    </row>
    <row r="7" ht="19.5" customHeight="1" spans="1:4">
      <c r="A7" s="10" t="s">
        <v>10</v>
      </c>
      <c r="B7" s="11">
        <v>66639</v>
      </c>
      <c r="C7" s="10" t="s">
        <v>11</v>
      </c>
      <c r="D7" s="11">
        <v>339</v>
      </c>
    </row>
    <row r="8" ht="19.5" customHeight="1" spans="1:4">
      <c r="A8" s="10" t="s">
        <v>12</v>
      </c>
      <c r="B8" s="11">
        <v>30818</v>
      </c>
      <c r="C8" s="10" t="s">
        <v>13</v>
      </c>
      <c r="D8" s="11">
        <v>14515</v>
      </c>
    </row>
    <row r="9" ht="19.5" customHeight="1" spans="1:4">
      <c r="A9" s="10" t="s">
        <v>14</v>
      </c>
      <c r="B9" s="11">
        <v>2229</v>
      </c>
      <c r="C9" s="10" t="s">
        <v>15</v>
      </c>
      <c r="D9" s="11">
        <v>94107</v>
      </c>
    </row>
    <row r="10" ht="19.5" customHeight="1" spans="1:4">
      <c r="A10" s="10" t="s">
        <v>16</v>
      </c>
      <c r="B10" s="11">
        <v>48383</v>
      </c>
      <c r="C10" s="10" t="s">
        <v>17</v>
      </c>
      <c r="D10" s="11">
        <v>37610</v>
      </c>
    </row>
    <row r="11" ht="19.5" customHeight="1" spans="1:4">
      <c r="A11" s="10" t="s">
        <v>18</v>
      </c>
      <c r="B11" s="11">
        <v>7789</v>
      </c>
      <c r="C11" s="10" t="s">
        <v>19</v>
      </c>
      <c r="D11" s="11">
        <v>4343</v>
      </c>
    </row>
    <row r="12" ht="19.5" customHeight="1" spans="1:4">
      <c r="A12" s="10" t="s">
        <v>20</v>
      </c>
      <c r="B12" s="11">
        <v>6596</v>
      </c>
      <c r="C12" s="10" t="s">
        <v>21</v>
      </c>
      <c r="D12" s="11">
        <v>66982</v>
      </c>
    </row>
    <row r="13" ht="19.5" customHeight="1" spans="1:4">
      <c r="A13" s="10" t="s">
        <v>22</v>
      </c>
      <c r="B13" s="11">
        <v>8518</v>
      </c>
      <c r="C13" s="10" t="s">
        <v>23</v>
      </c>
      <c r="D13" s="11">
        <v>34367</v>
      </c>
    </row>
    <row r="14" ht="19.5" customHeight="1" spans="1:4">
      <c r="A14" s="10" t="s">
        <v>24</v>
      </c>
      <c r="B14" s="11">
        <v>11539</v>
      </c>
      <c r="C14" s="10" t="s">
        <v>25</v>
      </c>
      <c r="D14" s="11">
        <v>15799</v>
      </c>
    </row>
    <row r="15" ht="19.5" customHeight="1" spans="1:4">
      <c r="A15" s="10" t="s">
        <v>26</v>
      </c>
      <c r="B15" s="11">
        <v>2618</v>
      </c>
      <c r="C15" s="10" t="s">
        <v>27</v>
      </c>
      <c r="D15" s="11">
        <v>28542</v>
      </c>
    </row>
    <row r="16" ht="19.5" customHeight="1" spans="1:4">
      <c r="A16" s="10" t="s">
        <v>28</v>
      </c>
      <c r="B16" s="11">
        <v>3950</v>
      </c>
      <c r="C16" s="10" t="s">
        <v>29</v>
      </c>
      <c r="D16" s="11">
        <v>62637</v>
      </c>
    </row>
    <row r="17" ht="19.5" customHeight="1" spans="1:4">
      <c r="A17" s="10" t="s">
        <v>30</v>
      </c>
      <c r="B17" s="11">
        <v>21555</v>
      </c>
      <c r="C17" s="10" t="s">
        <v>31</v>
      </c>
      <c r="D17" s="11">
        <v>17569</v>
      </c>
    </row>
    <row r="18" ht="19.5" customHeight="1" spans="1:4">
      <c r="A18" s="10" t="s">
        <v>32</v>
      </c>
      <c r="B18" s="11">
        <v>4860</v>
      </c>
      <c r="C18" s="10" t="s">
        <v>33</v>
      </c>
      <c r="D18" s="11">
        <v>1729</v>
      </c>
    </row>
    <row r="19" ht="19.5" customHeight="1" spans="1:4">
      <c r="A19" s="10" t="s">
        <v>34</v>
      </c>
      <c r="B19" s="11">
        <v>5740</v>
      </c>
      <c r="C19" s="10" t="s">
        <v>35</v>
      </c>
      <c r="D19" s="11">
        <v>461</v>
      </c>
    </row>
    <row r="20" ht="19.5" customHeight="1" spans="1:4">
      <c r="A20" s="10" t="s">
        <v>36</v>
      </c>
      <c r="B20" s="11">
        <v>566</v>
      </c>
      <c r="C20" s="10" t="s">
        <v>37</v>
      </c>
      <c r="D20" s="11">
        <v>0</v>
      </c>
    </row>
    <row r="21" ht="19.5" customHeight="1" spans="1:4">
      <c r="A21" s="10" t="s">
        <v>38</v>
      </c>
      <c r="B21" s="11">
        <v>0</v>
      </c>
      <c r="C21" s="10" t="s">
        <v>39</v>
      </c>
      <c r="D21" s="11">
        <v>340</v>
      </c>
    </row>
    <row r="22" ht="19.5" customHeight="1" spans="1:4">
      <c r="A22" s="10" t="s">
        <v>40</v>
      </c>
      <c r="B22" s="11">
        <f>SUM(B23:B30)</f>
        <v>94800</v>
      </c>
      <c r="C22" s="10" t="s">
        <v>41</v>
      </c>
      <c r="D22" s="11">
        <v>1298</v>
      </c>
    </row>
    <row r="23" ht="19.5" customHeight="1" spans="1:4">
      <c r="A23" s="10" t="s">
        <v>42</v>
      </c>
      <c r="B23" s="11">
        <v>8018</v>
      </c>
      <c r="C23" s="10" t="s">
        <v>43</v>
      </c>
      <c r="D23" s="11">
        <v>13400</v>
      </c>
    </row>
    <row r="24" ht="19.5" customHeight="1" spans="1:4">
      <c r="A24" s="10" t="s">
        <v>44</v>
      </c>
      <c r="B24" s="11">
        <v>5831</v>
      </c>
      <c r="C24" s="10" t="s">
        <v>45</v>
      </c>
      <c r="D24" s="11">
        <v>1896</v>
      </c>
    </row>
    <row r="25" ht="19.5" customHeight="1" spans="1:4">
      <c r="A25" s="10" t="s">
        <v>46</v>
      </c>
      <c r="B25" s="11">
        <v>5088</v>
      </c>
      <c r="C25" s="10" t="s">
        <v>47</v>
      </c>
      <c r="D25" s="11">
        <v>2982</v>
      </c>
    </row>
    <row r="26" ht="19.5" customHeight="1" spans="1:4">
      <c r="A26" s="10" t="s">
        <v>48</v>
      </c>
      <c r="B26" s="11">
        <v>7899</v>
      </c>
      <c r="C26" s="10" t="s">
        <v>49</v>
      </c>
      <c r="D26" s="11">
        <v>5000</v>
      </c>
    </row>
    <row r="27" ht="19.5" customHeight="1" spans="1:4">
      <c r="A27" s="10" t="s">
        <v>50</v>
      </c>
      <c r="B27" s="11">
        <v>63838</v>
      </c>
      <c r="C27" s="10" t="s">
        <v>51</v>
      </c>
      <c r="D27" s="11">
        <v>1770</v>
      </c>
    </row>
    <row r="28" ht="19.5" customHeight="1" spans="1:4">
      <c r="A28" s="10" t="s">
        <v>52</v>
      </c>
      <c r="B28" s="11">
        <v>0</v>
      </c>
      <c r="C28" s="10" t="s">
        <v>53</v>
      </c>
      <c r="D28" s="11">
        <v>4706</v>
      </c>
    </row>
    <row r="29" ht="19.5" customHeight="1" spans="1:4">
      <c r="A29" s="10" t="s">
        <v>54</v>
      </c>
      <c r="B29" s="11">
        <v>610</v>
      </c>
      <c r="C29" s="10"/>
      <c r="D29" s="35"/>
    </row>
    <row r="30" ht="19.5" customHeight="1" spans="1:4">
      <c r="A30" s="10" t="s">
        <v>38</v>
      </c>
      <c r="B30" s="11">
        <v>3516</v>
      </c>
      <c r="C30" s="121"/>
      <c r="D30" s="122"/>
    </row>
    <row r="31" ht="19.5" customHeight="1" spans="1:4">
      <c r="A31" s="121" t="s">
        <v>55</v>
      </c>
      <c r="B31" s="122">
        <f>B32+B33+B34</f>
        <v>125797</v>
      </c>
      <c r="C31" s="121" t="s">
        <v>56</v>
      </c>
      <c r="D31" s="122">
        <f>D32+D33</f>
        <v>45397</v>
      </c>
    </row>
    <row r="32" ht="19.5" customHeight="1" spans="1:4">
      <c r="A32" s="26" t="s">
        <v>57</v>
      </c>
      <c r="B32" s="35">
        <v>11104</v>
      </c>
      <c r="C32" s="26" t="s">
        <v>58</v>
      </c>
      <c r="D32" s="35">
        <v>35000</v>
      </c>
    </row>
    <row r="33" ht="19.5" customHeight="1" spans="1:5">
      <c r="A33" s="26" t="s">
        <v>59</v>
      </c>
      <c r="B33" s="35">
        <v>113557</v>
      </c>
      <c r="C33" s="26" t="s">
        <v>60</v>
      </c>
      <c r="D33" s="35">
        <f>11992-1595</f>
        <v>10397</v>
      </c>
    </row>
    <row r="34" ht="19.5" customHeight="1" spans="1:5">
      <c r="A34" s="26" t="s">
        <v>61</v>
      </c>
      <c r="B34" s="35">
        <v>1136</v>
      </c>
      <c r="C34" s="121"/>
      <c r="D34" s="122"/>
    </row>
    <row r="35" ht="19.5" customHeight="1" spans="1:5">
      <c r="A35" s="121" t="s">
        <v>62</v>
      </c>
      <c r="B35" s="122"/>
      <c r="C35" s="121" t="s">
        <v>63</v>
      </c>
      <c r="D35" s="122">
        <v>3100</v>
      </c>
    </row>
    <row r="36" ht="19.5" customHeight="1" spans="1:5">
      <c r="A36" s="121" t="s">
        <v>64</v>
      </c>
      <c r="B36" s="122">
        <v>46289</v>
      </c>
      <c r="C36" s="26"/>
      <c r="D36" s="122"/>
    </row>
    <row r="37" ht="19.5" customHeight="1" spans="1:5">
      <c r="A37" s="121" t="s">
        <v>65</v>
      </c>
      <c r="B37" s="122">
        <v>44495</v>
      </c>
      <c r="C37" s="26"/>
      <c r="D37" s="35"/>
    </row>
    <row r="38" ht="19.5" customHeight="1" spans="1:5">
      <c r="A38" s="121" t="s">
        <v>66</v>
      </c>
      <c r="B38" s="122">
        <f>B39+B40</f>
        <v>53418</v>
      </c>
      <c r="C38" s="121" t="s">
        <v>67</v>
      </c>
      <c r="D38" s="122">
        <f>D39</f>
        <v>0</v>
      </c>
    </row>
    <row r="39" ht="19.5" customHeight="1" spans="1:5">
      <c r="A39" s="26" t="s">
        <v>68</v>
      </c>
      <c r="B39" s="35">
        <v>32418</v>
      </c>
      <c r="C39" s="26" t="s">
        <v>69</v>
      </c>
      <c r="D39" s="35">
        <v>0</v>
      </c>
    </row>
    <row r="40" ht="19.5" customHeight="1" spans="1:5">
      <c r="A40" s="26" t="s">
        <v>70</v>
      </c>
      <c r="B40" s="35">
        <v>21000</v>
      </c>
      <c r="C40" s="26"/>
      <c r="D40" s="11"/>
    </row>
    <row r="41" ht="19.5" customHeight="1" spans="1:5">
      <c r="A41" s="31" t="s">
        <v>71</v>
      </c>
      <c r="B41" s="122">
        <f>B5+B31+B35+B36+B38+B37</f>
        <v>586599</v>
      </c>
      <c r="C41" s="31" t="s">
        <v>72</v>
      </c>
      <c r="D41" s="122">
        <f>D5+D31+D35+D38</f>
        <v>586599</v>
      </c>
      <c r="E41" s="123"/>
    </row>
    <row r="42" spans="1:5">
      <c r="D42" s="124">
        <f>B41-D41</f>
        <v>0</v>
      </c>
    </row>
  </sheetData>
  <mergeCells count="3">
    <mergeCell ref="A1:D1"/>
    <mergeCell ref="A3:B3"/>
    <mergeCell ref="C3:D3"/>
  </mergeCells>
  <printOptions horizontalCentered="1" gridLines="1"/>
  <pageMargins left="0.708333333333333" right="0.708333333333333" top="0.747916666666667" bottom="0.747916666666667" header="0.314583333333333" footer="0.314583333333333"/>
  <pageSetup paperSize="9" scale="88" orientation="portrait" horizontalDpi="600"/>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G7" sqref="G7"/>
    </sheetView>
  </sheetViews>
  <sheetFormatPr defaultColWidth="9" defaultRowHeight="14.25" outlineLevelCol="3"/>
  <cols>
    <col min="1" max="1" width="6.375" customWidth="1"/>
    <col min="2" max="2" width="55.875" customWidth="1"/>
    <col min="3" max="3" width="20" customWidth="1"/>
    <col min="4" max="4" width="14.5" customWidth="1"/>
  </cols>
  <sheetData>
    <row r="1" ht="54" customHeight="1" spans="1:4">
      <c r="A1" s="38" t="s">
        <v>447</v>
      </c>
      <c r="B1" s="38"/>
      <c r="C1" s="38"/>
      <c r="D1" s="38"/>
    </row>
    <row r="2" ht="24.75" customHeight="1" spans="1:4">
      <c r="A2" s="39"/>
      <c r="B2" s="40" t="s">
        <v>1</v>
      </c>
      <c r="C2" s="40"/>
      <c r="D2" s="40"/>
    </row>
    <row r="3" ht="33" customHeight="1" spans="1:4">
      <c r="A3" s="6" t="s">
        <v>448</v>
      </c>
      <c r="B3" s="6" t="s">
        <v>449</v>
      </c>
      <c r="C3" s="6" t="s">
        <v>450</v>
      </c>
      <c r="D3" s="6" t="s">
        <v>451</v>
      </c>
    </row>
    <row r="4" ht="30" customHeight="1" spans="1:4">
      <c r="A4" s="6">
        <v>1</v>
      </c>
      <c r="B4" s="41" t="s">
        <v>452</v>
      </c>
      <c r="C4" s="41" t="s">
        <v>453</v>
      </c>
      <c r="D4" s="41">
        <v>22000</v>
      </c>
    </row>
    <row r="5" ht="30" customHeight="1" spans="1:4">
      <c r="A5" s="6">
        <v>2</v>
      </c>
      <c r="B5" s="41" t="s">
        <v>454</v>
      </c>
      <c r="C5" s="41" t="s">
        <v>453</v>
      </c>
      <c r="D5" s="41">
        <v>4300</v>
      </c>
    </row>
    <row r="6" ht="30" customHeight="1" spans="1:4">
      <c r="A6" s="6">
        <v>3</v>
      </c>
      <c r="B6" s="41" t="s">
        <v>455</v>
      </c>
      <c r="C6" s="41" t="s">
        <v>453</v>
      </c>
      <c r="D6" s="41">
        <v>6500</v>
      </c>
    </row>
    <row r="7" ht="30" customHeight="1" spans="1:4">
      <c r="A7" s="6">
        <v>4</v>
      </c>
      <c r="B7" s="41" t="s">
        <v>456</v>
      </c>
      <c r="C7" s="41" t="s">
        <v>453</v>
      </c>
      <c r="D7" s="41">
        <v>9200</v>
      </c>
    </row>
    <row r="8" ht="30" customHeight="1" spans="1:4">
      <c r="A8" s="6">
        <v>5</v>
      </c>
      <c r="B8" s="41" t="s">
        <v>457</v>
      </c>
      <c r="C8" s="41" t="s">
        <v>453</v>
      </c>
      <c r="D8" s="41">
        <v>7900</v>
      </c>
    </row>
    <row r="9" ht="30" customHeight="1" spans="1:4">
      <c r="A9" s="6">
        <v>6</v>
      </c>
      <c r="B9" s="41" t="s">
        <v>458</v>
      </c>
      <c r="C9" s="41" t="s">
        <v>453</v>
      </c>
      <c r="D9" s="41">
        <v>22000</v>
      </c>
    </row>
    <row r="10" ht="30" customHeight="1" spans="1:4">
      <c r="A10" s="6">
        <v>7</v>
      </c>
      <c r="B10" s="41" t="s">
        <v>459</v>
      </c>
      <c r="C10" s="41" t="s">
        <v>453</v>
      </c>
      <c r="D10" s="41">
        <v>11500</v>
      </c>
    </row>
    <row r="11" ht="30" customHeight="1" spans="1:4">
      <c r="A11" s="6">
        <v>8</v>
      </c>
      <c r="B11" s="41" t="s">
        <v>456</v>
      </c>
      <c r="C11" s="41" t="s">
        <v>453</v>
      </c>
      <c r="D11" s="41">
        <v>30200</v>
      </c>
    </row>
    <row r="12" ht="30" customHeight="1" spans="1:4">
      <c r="A12" s="6">
        <v>9</v>
      </c>
      <c r="B12" s="41" t="s">
        <v>460</v>
      </c>
      <c r="C12" s="41" t="s">
        <v>453</v>
      </c>
      <c r="D12" s="41">
        <v>27469</v>
      </c>
    </row>
    <row r="13" ht="30" customHeight="1" spans="1:4">
      <c r="A13" s="6">
        <v>10</v>
      </c>
      <c r="B13" s="41" t="s">
        <v>454</v>
      </c>
      <c r="C13" s="41" t="s">
        <v>453</v>
      </c>
      <c r="D13" s="41">
        <v>15000</v>
      </c>
    </row>
    <row r="14" ht="30" customHeight="1" spans="1:4">
      <c r="A14" s="6">
        <v>11</v>
      </c>
      <c r="B14" s="41" t="s">
        <v>460</v>
      </c>
      <c r="C14" s="41" t="s">
        <v>453</v>
      </c>
      <c r="D14" s="41">
        <v>422</v>
      </c>
    </row>
    <row r="15" ht="25" customHeight="1" spans="1:4">
      <c r="A15" s="14" t="s">
        <v>127</v>
      </c>
      <c r="B15" s="42"/>
      <c r="C15" s="15"/>
      <c r="D15" s="6">
        <f>SUM(D4:D14)</f>
        <v>156491</v>
      </c>
    </row>
  </sheetData>
  <mergeCells count="3">
    <mergeCell ref="A1:D1"/>
    <mergeCell ref="B2:D2"/>
    <mergeCell ref="A15:C15"/>
  </mergeCells>
  <pageMargins left="0.75" right="0.75" top="1" bottom="1" header="0.5" footer="0.5"/>
  <pageSetup paperSize="9" scale="8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11"/>
  <sheetViews>
    <sheetView workbookViewId="0">
      <selection activeCell="A3" sqref="A3:D10"/>
    </sheetView>
  </sheetViews>
  <sheetFormatPr defaultColWidth="9" defaultRowHeight="14.25" outlineLevelCol="4"/>
  <cols>
    <col min="1" max="4" width="19.625" customWidth="1"/>
    <col min="5" max="5" width="9.125" customWidth="1"/>
  </cols>
  <sheetData>
    <row r="1" ht="36" customHeight="1" spans="1:5">
      <c r="A1" s="3" t="s">
        <v>461</v>
      </c>
      <c r="B1" s="3"/>
      <c r="C1" s="3"/>
      <c r="D1" s="3"/>
    </row>
    <row r="2" ht="21" customHeight="1" spans="1:5">
      <c r="A2" s="29"/>
      <c r="B2" s="29"/>
      <c r="C2" s="30" t="s">
        <v>1</v>
      </c>
      <c r="D2" s="30"/>
    </row>
    <row r="3" ht="44.25" customHeight="1" spans="1:5">
      <c r="A3" s="31" t="s">
        <v>462</v>
      </c>
      <c r="B3" s="31"/>
      <c r="C3" s="31" t="s">
        <v>463</v>
      </c>
      <c r="D3" s="31"/>
    </row>
    <row r="4" ht="44.25" customHeight="1" spans="1:5">
      <c r="A4" s="31" t="s">
        <v>340</v>
      </c>
      <c r="B4" s="31" t="s">
        <v>5</v>
      </c>
      <c r="C4" s="31" t="s">
        <v>340</v>
      </c>
      <c r="D4" s="31" t="s">
        <v>5</v>
      </c>
    </row>
    <row r="5" ht="44.25" customHeight="1" spans="1:5">
      <c r="A5" s="26" t="s">
        <v>464</v>
      </c>
      <c r="B5" s="32">
        <v>100000</v>
      </c>
      <c r="C5" s="26" t="s">
        <v>465</v>
      </c>
      <c r="D5" s="32">
        <f>152963+3339</f>
        <v>156302</v>
      </c>
    </row>
    <row r="6" ht="44.25" customHeight="1" spans="1:5">
      <c r="A6" s="33" t="s">
        <v>55</v>
      </c>
      <c r="B6" s="32">
        <v>1945</v>
      </c>
      <c r="C6" s="33" t="s">
        <v>56</v>
      </c>
      <c r="D6" s="32"/>
    </row>
    <row r="7" ht="44.25" customHeight="1" spans="1:5">
      <c r="A7" s="26" t="s">
        <v>466</v>
      </c>
      <c r="B7" s="34"/>
      <c r="C7" s="26" t="s">
        <v>467</v>
      </c>
      <c r="D7" s="35">
        <v>6700</v>
      </c>
    </row>
    <row r="8" ht="44.25" customHeight="1" spans="1:5">
      <c r="A8" s="26" t="s">
        <v>66</v>
      </c>
      <c r="B8" s="11"/>
      <c r="C8" s="26" t="s">
        <v>67</v>
      </c>
      <c r="D8" s="11">
        <v>32418</v>
      </c>
    </row>
    <row r="9" ht="44.25" customHeight="1" spans="1:5">
      <c r="A9" s="26" t="s">
        <v>468</v>
      </c>
      <c r="B9" s="36">
        <f>90136+3339</f>
        <v>93475</v>
      </c>
      <c r="C9" s="26" t="s">
        <v>469</v>
      </c>
      <c r="D9" s="11"/>
    </row>
    <row r="10" ht="44.25" customHeight="1" spans="1:5">
      <c r="A10" s="31" t="s">
        <v>71</v>
      </c>
      <c r="B10" s="8">
        <f>SUM(B5:B9)</f>
        <v>195420</v>
      </c>
      <c r="C10" s="31" t="s">
        <v>72</v>
      </c>
      <c r="D10" s="8">
        <f>SUM(D5:D9)</f>
        <v>195420</v>
      </c>
    </row>
    <row r="11" spans="1:5">
      <c r="E11" s="37"/>
    </row>
  </sheetData>
  <mergeCells count="4">
    <mergeCell ref="A1:D1"/>
    <mergeCell ref="C2:D2"/>
    <mergeCell ref="A3:B3"/>
    <mergeCell ref="C3:D3"/>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10"/>
  <sheetViews>
    <sheetView workbookViewId="0">
      <selection activeCell="H9" sqref="H9"/>
    </sheetView>
  </sheetViews>
  <sheetFormatPr defaultColWidth="9" defaultRowHeight="14.25" outlineLevelCol="3"/>
  <cols>
    <col min="1" max="1" width="31.375" customWidth="1"/>
    <col min="2" max="4" width="14.875" customWidth="1"/>
  </cols>
  <sheetData>
    <row r="1" ht="36" customHeight="1" spans="1:4">
      <c r="A1" s="23" t="s">
        <v>470</v>
      </c>
      <c r="B1" s="23"/>
      <c r="C1" s="23"/>
      <c r="D1" s="23"/>
    </row>
    <row r="2" s="22" customFormat="1" ht="21" customHeight="1" spans="1:4">
      <c r="A2" s="28"/>
      <c r="B2" s="25" t="s">
        <v>1</v>
      </c>
      <c r="C2" s="25"/>
      <c r="D2" s="25"/>
    </row>
    <row r="3" ht="45.75" customHeight="1" spans="1:4">
      <c r="A3" s="6" t="s">
        <v>76</v>
      </c>
      <c r="B3" s="6" t="s">
        <v>97</v>
      </c>
      <c r="C3" s="6" t="s">
        <v>98</v>
      </c>
      <c r="D3" s="6" t="s">
        <v>99</v>
      </c>
    </row>
    <row r="4" ht="45.75" customHeight="1" spans="1:4">
      <c r="A4" s="10" t="s">
        <v>471</v>
      </c>
      <c r="B4" s="11">
        <v>302</v>
      </c>
      <c r="C4" s="11">
        <v>0</v>
      </c>
      <c r="D4" s="9">
        <f t="shared" ref="D4:D10" si="0">C4/B4*100</f>
        <v>0</v>
      </c>
    </row>
    <row r="5" ht="45.75" customHeight="1" spans="1:4">
      <c r="A5" s="10" t="s">
        <v>472</v>
      </c>
      <c r="B5" s="11">
        <v>385</v>
      </c>
      <c r="C5" s="11">
        <v>0</v>
      </c>
      <c r="D5" s="9">
        <f t="shared" si="0"/>
        <v>0</v>
      </c>
    </row>
    <row r="6" ht="45.75" customHeight="1" spans="1:4">
      <c r="A6" s="10" t="s">
        <v>473</v>
      </c>
      <c r="B6" s="11">
        <v>18501</v>
      </c>
      <c r="C6" s="11">
        <v>20000</v>
      </c>
      <c r="D6" s="9">
        <f t="shared" si="0"/>
        <v>108.102264742446</v>
      </c>
    </row>
    <row r="7" ht="45.75" customHeight="1" spans="1:4">
      <c r="A7" s="10" t="s">
        <v>474</v>
      </c>
      <c r="B7" s="11">
        <v>286</v>
      </c>
      <c r="C7" s="11">
        <v>500</v>
      </c>
      <c r="D7" s="9">
        <f t="shared" si="0"/>
        <v>174.825174825175</v>
      </c>
    </row>
    <row r="8" ht="45.75" customHeight="1" spans="1:4">
      <c r="A8" s="10" t="s">
        <v>475</v>
      </c>
      <c r="B8" s="11">
        <v>989</v>
      </c>
      <c r="C8" s="11">
        <v>1000</v>
      </c>
      <c r="D8" s="9">
        <f t="shared" si="0"/>
        <v>101.112234580384</v>
      </c>
    </row>
    <row r="9" ht="45.75" customHeight="1" spans="1:4">
      <c r="A9" s="10" t="s">
        <v>476</v>
      </c>
      <c r="B9" s="11">
        <v>65365</v>
      </c>
      <c r="C9" s="11">
        <v>78500</v>
      </c>
      <c r="D9" s="9">
        <f t="shared" si="0"/>
        <v>120.094851985007</v>
      </c>
    </row>
    <row r="10" ht="45.75" customHeight="1" spans="1:4">
      <c r="A10" s="6" t="s">
        <v>123</v>
      </c>
      <c r="B10" s="8">
        <f>SUM(B4:B9)</f>
        <v>85828</v>
      </c>
      <c r="C10" s="8">
        <f>SUM(C4:C9)</f>
        <v>100000</v>
      </c>
      <c r="D10" s="9">
        <f t="shared" si="0"/>
        <v>116.512093955353</v>
      </c>
    </row>
  </sheetData>
  <mergeCells count="2">
    <mergeCell ref="A1:D1"/>
    <mergeCell ref="B2:D2"/>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56"/>
  <sheetViews>
    <sheetView workbookViewId="0">
      <selection activeCell="B28" sqref="B28"/>
    </sheetView>
  </sheetViews>
  <sheetFormatPr defaultColWidth="9" defaultRowHeight="14.25" outlineLevelCol="3"/>
  <cols>
    <col min="1" max="1" width="47.125" customWidth="1"/>
    <col min="2" max="3" width="11.625" customWidth="1"/>
    <col min="4" max="4" width="14.75" customWidth="1"/>
  </cols>
  <sheetData>
    <row r="1" ht="36" customHeight="1" spans="1:4">
      <c r="A1" s="23" t="s">
        <v>477</v>
      </c>
      <c r="B1" s="23"/>
      <c r="C1" s="23"/>
      <c r="D1" s="23"/>
    </row>
    <row r="2" ht="21" customHeight="1" spans="1:4">
      <c r="A2" s="24"/>
      <c r="B2" s="25" t="s">
        <v>1</v>
      </c>
      <c r="C2" s="25"/>
      <c r="D2" s="25"/>
    </row>
    <row r="3" ht="33" customHeight="1" spans="1:4">
      <c r="A3" s="6" t="s">
        <v>478</v>
      </c>
      <c r="B3" s="6" t="s">
        <v>97</v>
      </c>
      <c r="C3" s="6" t="s">
        <v>98</v>
      </c>
      <c r="D3" s="6" t="s">
        <v>99</v>
      </c>
    </row>
    <row r="4" s="21" customFormat="1" ht="21" customHeight="1" spans="1:4">
      <c r="A4" s="7" t="s">
        <v>479</v>
      </c>
      <c r="B4" s="8">
        <f>B5+B6</f>
        <v>16</v>
      </c>
      <c r="C4" s="8">
        <f>C5+C6</f>
        <v>34</v>
      </c>
      <c r="D4" s="9">
        <f>C4/B4*100</f>
        <v>212.5</v>
      </c>
    </row>
    <row r="5" s="22" customFormat="1" ht="21" customHeight="1" spans="1:4">
      <c r="A5" s="10" t="s">
        <v>480</v>
      </c>
      <c r="B5" s="11">
        <v>16</v>
      </c>
      <c r="C5" s="11">
        <v>4</v>
      </c>
      <c r="D5" s="12">
        <f>C5/B5*100</f>
        <v>25</v>
      </c>
    </row>
    <row r="6" ht="21" customHeight="1" spans="1:4">
      <c r="A6" s="10" t="s">
        <v>481</v>
      </c>
      <c r="B6" s="11">
        <v>0</v>
      </c>
      <c r="C6" s="11">
        <v>30</v>
      </c>
      <c r="D6" s="12">
        <v>0</v>
      </c>
    </row>
    <row r="7" s="21" customFormat="1" ht="21" customHeight="1" spans="1:4">
      <c r="A7" s="7" t="s">
        <v>482</v>
      </c>
      <c r="B7" s="8">
        <f>B8+B20+B22+B23+B24+B25+B26+B28+B30</f>
        <v>121478</v>
      </c>
      <c r="C7" s="8">
        <f>C8+C20+C22+C23+C24+C25+C26+C28+C30</f>
        <v>45950</v>
      </c>
      <c r="D7" s="9">
        <f t="shared" ref="D7:D12" si="0">C7/B7*100</f>
        <v>37.825779153427</v>
      </c>
    </row>
    <row r="8" ht="21" customHeight="1" spans="1:4">
      <c r="A8" s="10" t="s">
        <v>483</v>
      </c>
      <c r="B8" s="11">
        <f>SUM(B9:B19)</f>
        <v>13191</v>
      </c>
      <c r="C8" s="11">
        <f>SUM(C9:C19)</f>
        <v>9896</v>
      </c>
      <c r="D8" s="12">
        <f t="shared" si="0"/>
        <v>75.0208475475703</v>
      </c>
    </row>
    <row r="9" ht="21" customHeight="1" spans="1:4">
      <c r="A9" s="10" t="s">
        <v>484</v>
      </c>
      <c r="B9" s="11">
        <f>VLOOKUP(A9,'[2]YB01'!$E$1360:$F$1654,2,FALSE)</f>
        <v>6084</v>
      </c>
      <c r="C9" s="11">
        <v>5851</v>
      </c>
      <c r="D9" s="12">
        <f t="shared" si="0"/>
        <v>96.1702827087443</v>
      </c>
    </row>
    <row r="10" ht="21" customHeight="1" spans="1:4">
      <c r="A10" s="26" t="s">
        <v>485</v>
      </c>
      <c r="B10" s="11">
        <f>VLOOKUP(A10,'[2]YB01'!$E$1360:$F$1654,2,FALSE)</f>
        <v>4917</v>
      </c>
      <c r="C10" s="11">
        <v>586</v>
      </c>
      <c r="D10" s="12">
        <f t="shared" si="0"/>
        <v>11.9178360789099</v>
      </c>
    </row>
    <row r="11" ht="21" customHeight="1" spans="1:4">
      <c r="A11" s="26" t="s">
        <v>486</v>
      </c>
      <c r="B11" s="11">
        <f>VLOOKUP(A11,'[2]YB01'!$E$1360:$F$1654,2,FALSE)</f>
        <v>1048</v>
      </c>
      <c r="C11" s="11">
        <v>1059</v>
      </c>
      <c r="D11" s="12">
        <f t="shared" si="0"/>
        <v>101.049618320611</v>
      </c>
    </row>
    <row r="12" ht="21" customHeight="1" spans="1:4">
      <c r="A12" s="10" t="s">
        <v>487</v>
      </c>
      <c r="B12" s="11">
        <f>VLOOKUP(A12,'[2]YB01'!$E$1360:$F$1654,2,FALSE)</f>
        <v>456</v>
      </c>
      <c r="C12" s="11">
        <v>1705</v>
      </c>
      <c r="D12" s="12">
        <f t="shared" si="0"/>
        <v>373.90350877193</v>
      </c>
    </row>
    <row r="13" ht="21" customHeight="1" spans="1:4">
      <c r="A13" s="10" t="s">
        <v>488</v>
      </c>
      <c r="B13" s="11">
        <f>VLOOKUP(A13,'[2]YB01'!$E$1360:$F$1654,2,FALSE)</f>
        <v>0</v>
      </c>
      <c r="C13" s="11">
        <v>0</v>
      </c>
      <c r="D13" s="12">
        <v>0</v>
      </c>
    </row>
    <row r="14" ht="21" customHeight="1" spans="1:4">
      <c r="A14" s="10" t="s">
        <v>489</v>
      </c>
      <c r="B14" s="11">
        <f>VLOOKUP(A14,'[2]YB01'!$E$1360:$F$1654,2,FALSE)</f>
        <v>0</v>
      </c>
      <c r="C14" s="11">
        <v>0</v>
      </c>
      <c r="D14" s="12">
        <v>0</v>
      </c>
    </row>
    <row r="15" ht="21" customHeight="1" spans="1:4">
      <c r="A15" s="10" t="s">
        <v>490</v>
      </c>
      <c r="B15" s="11">
        <f>VLOOKUP(A15,'[2]YB01'!$E$1360:$F$1654,2,FALSE)</f>
        <v>0</v>
      </c>
      <c r="C15" s="11">
        <v>48</v>
      </c>
      <c r="D15" s="12">
        <v>0</v>
      </c>
    </row>
    <row r="16" ht="21" customHeight="1" spans="1:4">
      <c r="A16" s="10" t="s">
        <v>491</v>
      </c>
      <c r="B16" s="11">
        <f>VLOOKUP(A16,'[2]YB01'!$E$1360:$F$1654,2,FALSE)</f>
        <v>85</v>
      </c>
      <c r="C16" s="11">
        <v>72</v>
      </c>
      <c r="D16" s="12">
        <f>C16/B16*100</f>
        <v>84.7058823529412</v>
      </c>
    </row>
    <row r="17" ht="21" customHeight="1" spans="1:4">
      <c r="A17" s="10" t="s">
        <v>492</v>
      </c>
      <c r="B17" s="11">
        <f>VLOOKUP(A17,'[2]YB01'!$E$1360:$F$1654,2,FALSE)</f>
        <v>374</v>
      </c>
      <c r="C17" s="11">
        <v>335</v>
      </c>
      <c r="D17" s="12">
        <v>0</v>
      </c>
    </row>
    <row r="18" ht="21" customHeight="1" spans="1:4">
      <c r="A18" s="10" t="s">
        <v>493</v>
      </c>
      <c r="B18" s="11">
        <f>VLOOKUP(A18,'[2]YB01'!$E$1360:$F$1654,2,FALSE)</f>
        <v>139</v>
      </c>
      <c r="C18" s="11">
        <v>116</v>
      </c>
      <c r="D18" s="12">
        <f t="shared" ref="D18:D24" si="1">C18/B18*100</f>
        <v>83.4532374100719</v>
      </c>
    </row>
    <row r="19" ht="21" customHeight="1" spans="1:4">
      <c r="A19" s="10" t="s">
        <v>494</v>
      </c>
      <c r="B19" s="11">
        <f>VLOOKUP(A19,'[2]YB01'!$E$1360:$F$1654,2,FALSE)</f>
        <v>88</v>
      </c>
      <c r="C19" s="11">
        <v>124</v>
      </c>
      <c r="D19" s="12">
        <f t="shared" si="1"/>
        <v>140.909090909091</v>
      </c>
    </row>
    <row r="20" ht="21" customHeight="1" spans="1:4">
      <c r="A20" s="10" t="s">
        <v>495</v>
      </c>
      <c r="B20" s="11">
        <f>B21</f>
        <v>100</v>
      </c>
      <c r="C20" s="11">
        <f>C21</f>
        <v>0</v>
      </c>
      <c r="D20" s="12">
        <f t="shared" si="1"/>
        <v>0</v>
      </c>
    </row>
    <row r="21" ht="21" customHeight="1" spans="1:4">
      <c r="A21" s="10" t="s">
        <v>484</v>
      </c>
      <c r="B21" s="11">
        <v>100</v>
      </c>
      <c r="C21" s="11">
        <v>0</v>
      </c>
      <c r="D21" s="12">
        <f t="shared" si="1"/>
        <v>0</v>
      </c>
    </row>
    <row r="22" ht="21" customHeight="1" spans="1:4">
      <c r="A22" s="10" t="s">
        <v>496</v>
      </c>
      <c r="B22" s="11">
        <v>351</v>
      </c>
      <c r="C22" s="11">
        <v>0</v>
      </c>
      <c r="D22" s="12">
        <f t="shared" si="1"/>
        <v>0</v>
      </c>
    </row>
    <row r="23" ht="21" customHeight="1" spans="1:4">
      <c r="A23" s="10" t="s">
        <v>497</v>
      </c>
      <c r="B23" s="11">
        <v>230</v>
      </c>
      <c r="C23" s="11">
        <v>500</v>
      </c>
      <c r="D23" s="12">
        <f t="shared" si="1"/>
        <v>217.391304347826</v>
      </c>
    </row>
    <row r="24" ht="21" customHeight="1" spans="1:4">
      <c r="A24" s="10" t="s">
        <v>498</v>
      </c>
      <c r="B24" s="11">
        <v>42</v>
      </c>
      <c r="C24" s="11">
        <v>1000</v>
      </c>
      <c r="D24" s="12">
        <f t="shared" si="1"/>
        <v>2380.95238095238</v>
      </c>
    </row>
    <row r="25" ht="21" customHeight="1" spans="1:4">
      <c r="A25" s="10" t="s">
        <v>499</v>
      </c>
      <c r="B25" s="11">
        <v>0</v>
      </c>
      <c r="C25" s="11">
        <v>7</v>
      </c>
      <c r="D25" s="12">
        <v>0</v>
      </c>
    </row>
    <row r="26" ht="21" customHeight="1" spans="1:4">
      <c r="A26" s="10" t="s">
        <v>500</v>
      </c>
      <c r="B26" s="11">
        <f>B27</f>
        <v>39951</v>
      </c>
      <c r="C26" s="11">
        <f>C27</f>
        <v>0</v>
      </c>
      <c r="D26" s="12">
        <f t="shared" ref="D26:D32" si="2">C26/B26*100</f>
        <v>0</v>
      </c>
    </row>
    <row r="27" ht="21" customHeight="1" spans="1:4">
      <c r="A27" s="10" t="s">
        <v>501</v>
      </c>
      <c r="B27" s="11">
        <f>VLOOKUP(A27,'[2]YB01'!$E$1360:$F$1654,2,FALSE)</f>
        <v>39951</v>
      </c>
      <c r="C27" s="11">
        <v>0</v>
      </c>
      <c r="D27" s="12">
        <f t="shared" si="2"/>
        <v>0</v>
      </c>
    </row>
    <row r="28" customFormat="1" ht="37" customHeight="1" spans="1:4">
      <c r="A28" s="10" t="s">
        <v>502</v>
      </c>
      <c r="B28" s="11">
        <f>B29</f>
        <v>67613</v>
      </c>
      <c r="C28" s="11">
        <f>C29</f>
        <v>28347</v>
      </c>
      <c r="D28" s="12">
        <f t="shared" si="2"/>
        <v>41.9253693816278</v>
      </c>
    </row>
    <row r="29" customFormat="1" ht="33" customHeight="1" spans="1:4">
      <c r="A29" s="10" t="s">
        <v>503</v>
      </c>
      <c r="B29" s="11">
        <f>VLOOKUP(A29,'[2]YB01'!$E$1360:$F$1654,2,FALSE)</f>
        <v>67613</v>
      </c>
      <c r="C29" s="11">
        <v>28347</v>
      </c>
      <c r="D29" s="12">
        <f t="shared" si="2"/>
        <v>41.9253693816278</v>
      </c>
    </row>
    <row r="30" customFormat="1" ht="21" customHeight="1" spans="1:4">
      <c r="A30" s="10" t="s">
        <v>504</v>
      </c>
      <c r="B30" s="11">
        <f>SUM(B31:B32)</f>
        <v>0</v>
      </c>
      <c r="C30" s="11">
        <f>SUM(C31:C32)</f>
        <v>6200</v>
      </c>
      <c r="D30" s="12">
        <v>0</v>
      </c>
    </row>
    <row r="31" customFormat="1" ht="21" customHeight="1" spans="1:4">
      <c r="A31" s="10" t="s">
        <v>505</v>
      </c>
      <c r="B31" s="11">
        <f>VLOOKUP(A31,'[2]YB01'!$E$1360:$F$1654,2,FALSE)</f>
        <v>0</v>
      </c>
      <c r="C31" s="11">
        <v>1390</v>
      </c>
      <c r="D31" s="12">
        <v>0</v>
      </c>
    </row>
    <row r="32" customFormat="1" ht="21" customHeight="1" spans="1:4">
      <c r="A32" s="26" t="s">
        <v>506</v>
      </c>
      <c r="B32" s="11">
        <f>VLOOKUP(A32,'[2]YB01'!$E$1360:$F$1654,2,FALSE)</f>
        <v>0</v>
      </c>
      <c r="C32" s="11">
        <v>4810</v>
      </c>
      <c r="D32" s="12">
        <v>0</v>
      </c>
    </row>
    <row r="33" s="21" customFormat="1" ht="21" customHeight="1" spans="1:4">
      <c r="A33" s="7" t="s">
        <v>507</v>
      </c>
      <c r="B33" s="8">
        <f>SUM(B34:B36)</f>
        <v>7611</v>
      </c>
      <c r="C33" s="8">
        <f>SUM(C34:C37)</f>
        <v>8431</v>
      </c>
      <c r="D33" s="9">
        <f>C33/B33*100</f>
        <v>110.773879910656</v>
      </c>
    </row>
    <row r="34" ht="21" customHeight="1" spans="1:4">
      <c r="A34" s="10" t="s">
        <v>508</v>
      </c>
      <c r="B34" s="11">
        <v>0</v>
      </c>
      <c r="C34" s="11">
        <v>238</v>
      </c>
      <c r="D34" s="12">
        <v>0</v>
      </c>
    </row>
    <row r="35" customFormat="1" ht="21" customHeight="1" spans="1:4">
      <c r="A35" s="10" t="s">
        <v>509</v>
      </c>
      <c r="B35" s="11">
        <v>7582</v>
      </c>
      <c r="C35" s="11">
        <v>6585</v>
      </c>
      <c r="D35" s="12">
        <f>C35/B35*100</f>
        <v>86.8504352413611</v>
      </c>
    </row>
    <row r="36" customFormat="1" ht="21" customHeight="1" spans="1:4">
      <c r="A36" s="10" t="s">
        <v>510</v>
      </c>
      <c r="B36" s="11">
        <v>29</v>
      </c>
      <c r="C36" s="11">
        <v>148</v>
      </c>
      <c r="D36" s="12">
        <f>C36/B36*100</f>
        <v>510.344827586207</v>
      </c>
    </row>
    <row r="37" customFormat="1" ht="21" customHeight="1" spans="1:4">
      <c r="A37" s="10" t="s">
        <v>504</v>
      </c>
      <c r="B37" s="11">
        <v>0</v>
      </c>
      <c r="C37" s="11">
        <v>1460</v>
      </c>
      <c r="D37" s="12">
        <v>0</v>
      </c>
    </row>
    <row r="38" customFormat="1" ht="21" customHeight="1" spans="1:4">
      <c r="A38" s="7" t="s">
        <v>511</v>
      </c>
      <c r="B38" s="8">
        <f t="shared" ref="B38:B42" si="3">B39</f>
        <v>2</v>
      </c>
      <c r="C38" s="8">
        <f t="shared" ref="C38:C42" si="4">C39</f>
        <v>377</v>
      </c>
      <c r="D38" s="9">
        <v>0</v>
      </c>
    </row>
    <row r="39" customFormat="1" ht="21" customHeight="1" spans="1:4">
      <c r="A39" s="10" t="s">
        <v>504</v>
      </c>
      <c r="B39" s="11">
        <v>2</v>
      </c>
      <c r="C39" s="11">
        <v>377</v>
      </c>
      <c r="D39" s="12">
        <f>C39/B39*100</f>
        <v>18850</v>
      </c>
    </row>
    <row r="40" customFormat="1" ht="21" customHeight="1" spans="1:4">
      <c r="A40" s="7" t="s">
        <v>512</v>
      </c>
      <c r="B40" s="8">
        <f t="shared" si="3"/>
        <v>0</v>
      </c>
      <c r="C40" s="8">
        <f t="shared" si="4"/>
        <v>90</v>
      </c>
      <c r="D40" s="9">
        <v>0</v>
      </c>
    </row>
    <row r="41" customFormat="1" ht="21" customHeight="1" spans="1:4">
      <c r="A41" s="10" t="s">
        <v>504</v>
      </c>
      <c r="B41" s="11">
        <v>0</v>
      </c>
      <c r="C41" s="11">
        <v>90</v>
      </c>
      <c r="D41" s="12">
        <v>0</v>
      </c>
    </row>
    <row r="42" customFormat="1" ht="21" customHeight="1" spans="1:4">
      <c r="A42" s="7" t="s">
        <v>513</v>
      </c>
      <c r="B42" s="8">
        <f t="shared" si="3"/>
        <v>0</v>
      </c>
      <c r="C42" s="8">
        <f t="shared" si="4"/>
        <v>669</v>
      </c>
      <c r="D42" s="9">
        <v>0</v>
      </c>
    </row>
    <row r="43" customFormat="1" ht="21" customHeight="1" spans="1:4">
      <c r="A43" s="10" t="s">
        <v>504</v>
      </c>
      <c r="B43" s="11">
        <v>0</v>
      </c>
      <c r="C43" s="11">
        <v>669</v>
      </c>
      <c r="D43" s="12">
        <v>0</v>
      </c>
    </row>
    <row r="44" s="21" customFormat="1" ht="21" customHeight="1" spans="1:4">
      <c r="A44" s="7" t="s">
        <v>514</v>
      </c>
      <c r="B44" s="8">
        <f>B45+B48</f>
        <v>54117</v>
      </c>
      <c r="C44" s="8">
        <f>C45+C48</f>
        <v>77751</v>
      </c>
      <c r="D44" s="9">
        <f t="shared" ref="D44:D52" si="5">C44/B44*100</f>
        <v>143.672043904873</v>
      </c>
    </row>
    <row r="45" ht="21" customHeight="1" spans="1:4">
      <c r="A45" s="10" t="s">
        <v>515</v>
      </c>
      <c r="B45" s="11">
        <f>SUM(B46:B47)</f>
        <v>53015</v>
      </c>
      <c r="C45" s="11">
        <f>SUM(C46:C47)</f>
        <v>76077</v>
      </c>
      <c r="D45" s="12">
        <f t="shared" si="5"/>
        <v>143.500895972838</v>
      </c>
    </row>
    <row r="46" ht="21" customHeight="1" spans="1:4">
      <c r="A46" s="10" t="s">
        <v>516</v>
      </c>
      <c r="B46" s="11">
        <f>VLOOKUP(A46,'[2]YB01'!$E$1360:$F$1654,2,FALSE)</f>
        <v>0</v>
      </c>
      <c r="C46" s="11">
        <v>3300</v>
      </c>
      <c r="D46" s="12">
        <v>0</v>
      </c>
    </row>
    <row r="47" ht="33" customHeight="1" spans="1:4">
      <c r="A47" s="10" t="s">
        <v>517</v>
      </c>
      <c r="B47" s="11">
        <f>VLOOKUP(A47,'[2]YB01'!$E$1360:$F$1654,2,FALSE)</f>
        <v>53015</v>
      </c>
      <c r="C47" s="11">
        <v>72777</v>
      </c>
      <c r="D47" s="12">
        <f t="shared" si="5"/>
        <v>137.276242572857</v>
      </c>
    </row>
    <row r="48" ht="21" customHeight="1" spans="1:4">
      <c r="A48" s="10" t="s">
        <v>518</v>
      </c>
      <c r="B48" s="11">
        <f>SUM(B49:B52)</f>
        <v>1102</v>
      </c>
      <c r="C48" s="11">
        <f>SUM(C49:C52)</f>
        <v>1674</v>
      </c>
      <c r="D48" s="12">
        <f t="shared" si="5"/>
        <v>151.905626134301</v>
      </c>
    </row>
    <row r="49" ht="21" customHeight="1" spans="1:4">
      <c r="A49" s="10" t="s">
        <v>519</v>
      </c>
      <c r="B49" s="11">
        <f>VLOOKUP(A49,'[2]YB01'!$E$1360:$F$1654,2,FALSE)</f>
        <v>767</v>
      </c>
      <c r="C49" s="11">
        <v>920</v>
      </c>
      <c r="D49" s="12">
        <f t="shared" si="5"/>
        <v>119.947848761408</v>
      </c>
    </row>
    <row r="50" ht="21" customHeight="1" spans="1:4">
      <c r="A50" s="10" t="s">
        <v>520</v>
      </c>
      <c r="B50" s="11">
        <f>VLOOKUP(A50,'[2]YB01'!$E$1360:$F$1654,2,FALSE)</f>
        <v>256</v>
      </c>
      <c r="C50" s="11">
        <v>372</v>
      </c>
      <c r="D50" s="12">
        <f t="shared" si="5"/>
        <v>145.3125</v>
      </c>
    </row>
    <row r="51" ht="21" customHeight="1" spans="1:4">
      <c r="A51" s="10" t="s">
        <v>521</v>
      </c>
      <c r="B51" s="11">
        <f>VLOOKUP(A51,'[2]YB01'!$E$1360:$F$1654,2,FALSE)</f>
        <v>76</v>
      </c>
      <c r="C51" s="11">
        <v>370</v>
      </c>
      <c r="D51" s="12">
        <f t="shared" si="5"/>
        <v>486.842105263158</v>
      </c>
    </row>
    <row r="52" ht="21" customHeight="1" spans="1:4">
      <c r="A52" s="10" t="s">
        <v>522</v>
      </c>
      <c r="B52" s="11">
        <f>VLOOKUP(A52,'[2]YB01'!$E$1360:$F$1654,2,FALSE)</f>
        <v>3</v>
      </c>
      <c r="C52" s="11">
        <v>12</v>
      </c>
      <c r="D52" s="12">
        <f t="shared" si="5"/>
        <v>400</v>
      </c>
    </row>
    <row r="53" customFormat="1" ht="21" customHeight="1" spans="1:4">
      <c r="A53" s="10"/>
      <c r="B53" s="11"/>
      <c r="C53" s="11"/>
      <c r="D53" s="12"/>
    </row>
    <row r="54" s="21" customFormat="1" ht="21" customHeight="1" spans="1:4">
      <c r="A54" s="7" t="s">
        <v>523</v>
      </c>
      <c r="B54" s="8">
        <v>20634</v>
      </c>
      <c r="C54" s="27">
        <v>23000</v>
      </c>
      <c r="D54" s="9">
        <f>C54/B54*100</f>
        <v>111.466511582824</v>
      </c>
    </row>
    <row r="55" s="21" customFormat="1" ht="21" customHeight="1" spans="1:4">
      <c r="A55" s="7" t="s">
        <v>524</v>
      </c>
      <c r="B55" s="8">
        <v>3</v>
      </c>
      <c r="C55" s="27">
        <v>0</v>
      </c>
      <c r="D55" s="9">
        <f>C55/B55*100</f>
        <v>0</v>
      </c>
    </row>
    <row r="56" s="21" customFormat="1" ht="21" customHeight="1" spans="1:4">
      <c r="A56" s="6" t="s">
        <v>132</v>
      </c>
      <c r="B56" s="8">
        <f>B4+B7+B33+B38+B40+B42+B44+B54+B55</f>
        <v>203861</v>
      </c>
      <c r="C56" s="8">
        <f>C4+C7+C33+C38+C40+C42+C44+C54+C55</f>
        <v>156302</v>
      </c>
      <c r="D56" s="9">
        <f>C56/B56*100</f>
        <v>76.6708688763422</v>
      </c>
    </row>
  </sheetData>
  <autoFilter xmlns:etc="http://www.wps.cn/officeDocument/2017/etCustomData" ref="A3:D56" etc:filterBottomFollowUsedRange="0">
    <extLst/>
  </autoFilter>
  <mergeCells count="2">
    <mergeCell ref="A1:D1"/>
    <mergeCell ref="B2:D2"/>
  </mergeCells>
  <pageMargins left="0.700694444444445" right="0.700694444444445" top="0.554861111111111" bottom="0.554861111111111" header="0.298611111111111" footer="0.298611111111111"/>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workbookViewId="0">
      <selection activeCell="A3" sqref="A3:D13"/>
    </sheetView>
  </sheetViews>
  <sheetFormatPr defaultColWidth="9" defaultRowHeight="14.25" outlineLevelCol="4"/>
  <cols>
    <col min="1" max="1" width="30.75" style="1" customWidth="1"/>
    <col min="2" max="2" width="13.5" style="1" customWidth="1"/>
    <col min="3" max="3" width="30.75" style="1" customWidth="1"/>
    <col min="4" max="4" width="13.5" style="1" customWidth="1"/>
    <col min="5" max="252" width="9" style="1"/>
    <col min="253" max="253" width="33.125" style="1" customWidth="1"/>
    <col min="254" max="256" width="15.25" style="1" customWidth="1"/>
    <col min="257" max="257" width="42.25" style="1" customWidth="1"/>
    <col min="258" max="260" width="15.25" style="1" customWidth="1"/>
    <col min="261" max="508" width="9" style="1"/>
    <col min="509" max="509" width="33.125" style="1" customWidth="1"/>
    <col min="510" max="512" width="15.25" style="1" customWidth="1"/>
    <col min="513" max="513" width="42.25" style="1" customWidth="1"/>
    <col min="514" max="516" width="15.25" style="1" customWidth="1"/>
    <col min="517" max="764" width="9" style="1"/>
    <col min="765" max="765" width="33.125" style="1" customWidth="1"/>
    <col min="766" max="768" width="15.25" style="1" customWidth="1"/>
    <col min="769" max="769" width="42.25" style="1" customWidth="1"/>
    <col min="770" max="772" width="15.25" style="1" customWidth="1"/>
    <col min="773" max="1020" width="9" style="1"/>
    <col min="1021" max="1021" width="33.125" style="1" customWidth="1"/>
    <col min="1022" max="1024" width="15.25" style="1" customWidth="1"/>
    <col min="1025" max="1025" width="42.25" style="1" customWidth="1"/>
    <col min="1026" max="1028" width="15.25" style="1" customWidth="1"/>
    <col min="1029" max="1276" width="9" style="1"/>
    <col min="1277" max="1277" width="33.125" style="1" customWidth="1"/>
    <col min="1278" max="1280" width="15.25" style="1" customWidth="1"/>
    <col min="1281" max="1281" width="42.25" style="1" customWidth="1"/>
    <col min="1282" max="1284" width="15.25" style="1" customWidth="1"/>
    <col min="1285" max="1532" width="9" style="1"/>
    <col min="1533" max="1533" width="33.125" style="1" customWidth="1"/>
    <col min="1534" max="1536" width="15.25" style="1" customWidth="1"/>
    <col min="1537" max="1537" width="42.25" style="1" customWidth="1"/>
    <col min="1538" max="1540" width="15.25" style="1" customWidth="1"/>
    <col min="1541" max="1788" width="9" style="1"/>
    <col min="1789" max="1789" width="33.125" style="1" customWidth="1"/>
    <col min="1790" max="1792" width="15.25" style="1" customWidth="1"/>
    <col min="1793" max="1793" width="42.25" style="1" customWidth="1"/>
    <col min="1794" max="1796" width="15.25" style="1" customWidth="1"/>
    <col min="1797" max="2044" width="9" style="1"/>
    <col min="2045" max="2045" width="33.125" style="1" customWidth="1"/>
    <col min="2046" max="2048" width="15.25" style="1" customWidth="1"/>
    <col min="2049" max="2049" width="42.25" style="1" customWidth="1"/>
    <col min="2050" max="2052" width="15.25" style="1" customWidth="1"/>
    <col min="2053" max="2300" width="9" style="1"/>
    <col min="2301" max="2301" width="33.125" style="1" customWidth="1"/>
    <col min="2302" max="2304" width="15.25" style="1" customWidth="1"/>
    <col min="2305" max="2305" width="42.25" style="1" customWidth="1"/>
    <col min="2306" max="2308" width="15.25" style="1" customWidth="1"/>
    <col min="2309" max="2556" width="9" style="1"/>
    <col min="2557" max="2557" width="33.125" style="1" customWidth="1"/>
    <col min="2558" max="2560" width="15.25" style="1" customWidth="1"/>
    <col min="2561" max="2561" width="42.25" style="1" customWidth="1"/>
    <col min="2562" max="2564" width="15.25" style="1" customWidth="1"/>
    <col min="2565" max="2812" width="9" style="1"/>
    <col min="2813" max="2813" width="33.125" style="1" customWidth="1"/>
    <col min="2814" max="2816" width="15.25" style="1" customWidth="1"/>
    <col min="2817" max="2817" width="42.25" style="1" customWidth="1"/>
    <col min="2818" max="2820" width="15.25" style="1" customWidth="1"/>
    <col min="2821" max="3068" width="9" style="1"/>
    <col min="3069" max="3069" width="33.125" style="1" customWidth="1"/>
    <col min="3070" max="3072" width="15.25" style="1" customWidth="1"/>
    <col min="3073" max="3073" width="42.25" style="1" customWidth="1"/>
    <col min="3074" max="3076" width="15.25" style="1" customWidth="1"/>
    <col min="3077" max="3324" width="9" style="1"/>
    <col min="3325" max="3325" width="33.125" style="1" customWidth="1"/>
    <col min="3326" max="3328" width="15.25" style="1" customWidth="1"/>
    <col min="3329" max="3329" width="42.25" style="1" customWidth="1"/>
    <col min="3330" max="3332" width="15.25" style="1" customWidth="1"/>
    <col min="3333" max="3580" width="9" style="1"/>
    <col min="3581" max="3581" width="33.125" style="1" customWidth="1"/>
    <col min="3582" max="3584" width="15.25" style="1" customWidth="1"/>
    <col min="3585" max="3585" width="42.25" style="1" customWidth="1"/>
    <col min="3586" max="3588" width="15.25" style="1" customWidth="1"/>
    <col min="3589" max="3836" width="9" style="1"/>
    <col min="3837" max="3837" width="33.125" style="1" customWidth="1"/>
    <col min="3838" max="3840" width="15.25" style="1" customWidth="1"/>
    <col min="3841" max="3841" width="42.25" style="1" customWidth="1"/>
    <col min="3842" max="3844" width="15.25" style="1" customWidth="1"/>
    <col min="3845" max="4092" width="9" style="1"/>
    <col min="4093" max="4093" width="33.125" style="1" customWidth="1"/>
    <col min="4094" max="4096" width="15.25" style="1" customWidth="1"/>
    <col min="4097" max="4097" width="42.25" style="1" customWidth="1"/>
    <col min="4098" max="4100" width="15.25" style="1" customWidth="1"/>
    <col min="4101" max="4348" width="9" style="1"/>
    <col min="4349" max="4349" width="33.125" style="1" customWidth="1"/>
    <col min="4350" max="4352" width="15.25" style="1" customWidth="1"/>
    <col min="4353" max="4353" width="42.25" style="1" customWidth="1"/>
    <col min="4354" max="4356" width="15.25" style="1" customWidth="1"/>
    <col min="4357" max="4604" width="9" style="1"/>
    <col min="4605" max="4605" width="33.125" style="1" customWidth="1"/>
    <col min="4606" max="4608" width="15.25" style="1" customWidth="1"/>
    <col min="4609" max="4609" width="42.25" style="1" customWidth="1"/>
    <col min="4610" max="4612" width="15.25" style="1" customWidth="1"/>
    <col min="4613" max="4860" width="9" style="1"/>
    <col min="4861" max="4861" width="33.125" style="1" customWidth="1"/>
    <col min="4862" max="4864" width="15.25" style="1" customWidth="1"/>
    <col min="4865" max="4865" width="42.25" style="1" customWidth="1"/>
    <col min="4866" max="4868" width="15.25" style="1" customWidth="1"/>
    <col min="4869" max="5116" width="9" style="1"/>
    <col min="5117" max="5117" width="33.125" style="1" customWidth="1"/>
    <col min="5118" max="5120" width="15.25" style="1" customWidth="1"/>
    <col min="5121" max="5121" width="42.25" style="1" customWidth="1"/>
    <col min="5122" max="5124" width="15.25" style="1" customWidth="1"/>
    <col min="5125" max="5372" width="9" style="1"/>
    <col min="5373" max="5373" width="33.125" style="1" customWidth="1"/>
    <col min="5374" max="5376" width="15.25" style="1" customWidth="1"/>
    <col min="5377" max="5377" width="42.25" style="1" customWidth="1"/>
    <col min="5378" max="5380" width="15.25" style="1" customWidth="1"/>
    <col min="5381" max="5628" width="9" style="1"/>
    <col min="5629" max="5629" width="33.125" style="1" customWidth="1"/>
    <col min="5630" max="5632" width="15.25" style="1" customWidth="1"/>
    <col min="5633" max="5633" width="42.25" style="1" customWidth="1"/>
    <col min="5634" max="5636" width="15.25" style="1" customWidth="1"/>
    <col min="5637" max="5884" width="9" style="1"/>
    <col min="5885" max="5885" width="33.125" style="1" customWidth="1"/>
    <col min="5886" max="5888" width="15.25" style="1" customWidth="1"/>
    <col min="5889" max="5889" width="42.25" style="1" customWidth="1"/>
    <col min="5890" max="5892" width="15.25" style="1" customWidth="1"/>
    <col min="5893" max="6140" width="9" style="1"/>
    <col min="6141" max="6141" width="33.125" style="1" customWidth="1"/>
    <col min="6142" max="6144" width="15.25" style="1" customWidth="1"/>
    <col min="6145" max="6145" width="42.25" style="1" customWidth="1"/>
    <col min="6146" max="6148" width="15.25" style="1" customWidth="1"/>
    <col min="6149" max="6396" width="9" style="1"/>
    <col min="6397" max="6397" width="33.125" style="1" customWidth="1"/>
    <col min="6398" max="6400" width="15.25" style="1" customWidth="1"/>
    <col min="6401" max="6401" width="42.25" style="1" customWidth="1"/>
    <col min="6402" max="6404" width="15.25" style="1" customWidth="1"/>
    <col min="6405" max="6652" width="9" style="1"/>
    <col min="6653" max="6653" width="33.125" style="1" customWidth="1"/>
    <col min="6654" max="6656" width="15.25" style="1" customWidth="1"/>
    <col min="6657" max="6657" width="42.25" style="1" customWidth="1"/>
    <col min="6658" max="6660" width="15.25" style="1" customWidth="1"/>
    <col min="6661" max="6908" width="9" style="1"/>
    <col min="6909" max="6909" width="33.125" style="1" customWidth="1"/>
    <col min="6910" max="6912" width="15.25" style="1" customWidth="1"/>
    <col min="6913" max="6913" width="42.25" style="1" customWidth="1"/>
    <col min="6914" max="6916" width="15.25" style="1" customWidth="1"/>
    <col min="6917" max="7164" width="9" style="1"/>
    <col min="7165" max="7165" width="33.125" style="1" customWidth="1"/>
    <col min="7166" max="7168" width="15.25" style="1" customWidth="1"/>
    <col min="7169" max="7169" width="42.25" style="1" customWidth="1"/>
    <col min="7170" max="7172" width="15.25" style="1" customWidth="1"/>
    <col min="7173" max="7420" width="9" style="1"/>
    <col min="7421" max="7421" width="33.125" style="1" customWidth="1"/>
    <col min="7422" max="7424" width="15.25" style="1" customWidth="1"/>
    <col min="7425" max="7425" width="42.25" style="1" customWidth="1"/>
    <col min="7426" max="7428" width="15.25" style="1" customWidth="1"/>
    <col min="7429" max="7676" width="9" style="1"/>
    <col min="7677" max="7677" width="33.125" style="1" customWidth="1"/>
    <col min="7678" max="7680" width="15.25" style="1" customWidth="1"/>
    <col min="7681" max="7681" width="42.25" style="1" customWidth="1"/>
    <col min="7682" max="7684" width="15.25" style="1" customWidth="1"/>
    <col min="7685" max="7932" width="9" style="1"/>
    <col min="7933" max="7933" width="33.125" style="1" customWidth="1"/>
    <col min="7934" max="7936" width="15.25" style="1" customWidth="1"/>
    <col min="7937" max="7937" width="42.25" style="1" customWidth="1"/>
    <col min="7938" max="7940" width="15.25" style="1" customWidth="1"/>
    <col min="7941" max="8188" width="9" style="1"/>
    <col min="8189" max="8189" width="33.125" style="1" customWidth="1"/>
    <col min="8190" max="8192" width="15.25" style="1" customWidth="1"/>
    <col min="8193" max="8193" width="42.25" style="1" customWidth="1"/>
    <col min="8194" max="8196" width="15.25" style="1" customWidth="1"/>
    <col min="8197" max="8444" width="9" style="1"/>
    <col min="8445" max="8445" width="33.125" style="1" customWidth="1"/>
    <col min="8446" max="8448" width="15.25" style="1" customWidth="1"/>
    <col min="8449" max="8449" width="42.25" style="1" customWidth="1"/>
    <col min="8450" max="8452" width="15.25" style="1" customWidth="1"/>
    <col min="8453" max="8700" width="9" style="1"/>
    <col min="8701" max="8701" width="33.125" style="1" customWidth="1"/>
    <col min="8702" max="8704" width="15.25" style="1" customWidth="1"/>
    <col min="8705" max="8705" width="42.25" style="1" customWidth="1"/>
    <col min="8706" max="8708" width="15.25" style="1" customWidth="1"/>
    <col min="8709" max="8956" width="9" style="1"/>
    <col min="8957" max="8957" width="33.125" style="1" customWidth="1"/>
    <col min="8958" max="8960" width="15.25" style="1" customWidth="1"/>
    <col min="8961" max="8961" width="42.25" style="1" customWidth="1"/>
    <col min="8962" max="8964" width="15.25" style="1" customWidth="1"/>
    <col min="8965" max="9212" width="9" style="1"/>
    <col min="9213" max="9213" width="33.125" style="1" customWidth="1"/>
    <col min="9214" max="9216" width="15.25" style="1" customWidth="1"/>
    <col min="9217" max="9217" width="42.25" style="1" customWidth="1"/>
    <col min="9218" max="9220" width="15.25" style="1" customWidth="1"/>
    <col min="9221" max="9468" width="9" style="1"/>
    <col min="9469" max="9469" width="33.125" style="1" customWidth="1"/>
    <col min="9470" max="9472" width="15.25" style="1" customWidth="1"/>
    <col min="9473" max="9473" width="42.25" style="1" customWidth="1"/>
    <col min="9474" max="9476" width="15.25" style="1" customWidth="1"/>
    <col min="9477" max="9724" width="9" style="1"/>
    <col min="9725" max="9725" width="33.125" style="1" customWidth="1"/>
    <col min="9726" max="9728" width="15.25" style="1" customWidth="1"/>
    <col min="9729" max="9729" width="42.25" style="1" customWidth="1"/>
    <col min="9730" max="9732" width="15.25" style="1" customWidth="1"/>
    <col min="9733" max="9980" width="9" style="1"/>
    <col min="9981" max="9981" width="33.125" style="1" customWidth="1"/>
    <col min="9982" max="9984" width="15.25" style="1" customWidth="1"/>
    <col min="9985" max="9985" width="42.25" style="1" customWidth="1"/>
    <col min="9986" max="9988" width="15.25" style="1" customWidth="1"/>
    <col min="9989" max="10236" width="9" style="1"/>
    <col min="10237" max="10237" width="33.125" style="1" customWidth="1"/>
    <col min="10238" max="10240" width="15.25" style="1" customWidth="1"/>
    <col min="10241" max="10241" width="42.25" style="1" customWidth="1"/>
    <col min="10242" max="10244" width="15.25" style="1" customWidth="1"/>
    <col min="10245" max="10492" width="9" style="1"/>
    <col min="10493" max="10493" width="33.125" style="1" customWidth="1"/>
    <col min="10494" max="10496" width="15.25" style="1" customWidth="1"/>
    <col min="10497" max="10497" width="42.25" style="1" customWidth="1"/>
    <col min="10498" max="10500" width="15.25" style="1" customWidth="1"/>
    <col min="10501" max="10748" width="9" style="1"/>
    <col min="10749" max="10749" width="33.125" style="1" customWidth="1"/>
    <col min="10750" max="10752" width="15.25" style="1" customWidth="1"/>
    <col min="10753" max="10753" width="42.25" style="1" customWidth="1"/>
    <col min="10754" max="10756" width="15.25" style="1" customWidth="1"/>
    <col min="10757" max="11004" width="9" style="1"/>
    <col min="11005" max="11005" width="33.125" style="1" customWidth="1"/>
    <col min="11006" max="11008" width="15.25" style="1" customWidth="1"/>
    <col min="11009" max="11009" width="42.25" style="1" customWidth="1"/>
    <col min="11010" max="11012" width="15.25" style="1" customWidth="1"/>
    <col min="11013" max="11260" width="9" style="1"/>
    <col min="11261" max="11261" width="33.125" style="1" customWidth="1"/>
    <col min="11262" max="11264" width="15.25" style="1" customWidth="1"/>
    <col min="11265" max="11265" width="42.25" style="1" customWidth="1"/>
    <col min="11266" max="11268" width="15.25" style="1" customWidth="1"/>
    <col min="11269" max="11516" width="9" style="1"/>
    <col min="11517" max="11517" width="33.125" style="1" customWidth="1"/>
    <col min="11518" max="11520" width="15.25" style="1" customWidth="1"/>
    <col min="11521" max="11521" width="42.25" style="1" customWidth="1"/>
    <col min="11522" max="11524" width="15.25" style="1" customWidth="1"/>
    <col min="11525" max="11772" width="9" style="1"/>
    <col min="11773" max="11773" width="33.125" style="1" customWidth="1"/>
    <col min="11774" max="11776" width="15.25" style="1" customWidth="1"/>
    <col min="11777" max="11777" width="42.25" style="1" customWidth="1"/>
    <col min="11778" max="11780" width="15.25" style="1" customWidth="1"/>
    <col min="11781" max="12028" width="9" style="1"/>
    <col min="12029" max="12029" width="33.125" style="1" customWidth="1"/>
    <col min="12030" max="12032" width="15.25" style="1" customWidth="1"/>
    <col min="12033" max="12033" width="42.25" style="1" customWidth="1"/>
    <col min="12034" max="12036" width="15.25" style="1" customWidth="1"/>
    <col min="12037" max="12284" width="9" style="1"/>
    <col min="12285" max="12285" width="33.125" style="1" customWidth="1"/>
    <col min="12286" max="12288" width="15.25" style="1" customWidth="1"/>
    <col min="12289" max="12289" width="42.25" style="1" customWidth="1"/>
    <col min="12290" max="12292" width="15.25" style="1" customWidth="1"/>
    <col min="12293" max="12540" width="9" style="1"/>
    <col min="12541" max="12541" width="33.125" style="1" customWidth="1"/>
    <col min="12542" max="12544" width="15.25" style="1" customWidth="1"/>
    <col min="12545" max="12545" width="42.25" style="1" customWidth="1"/>
    <col min="12546" max="12548" width="15.25" style="1" customWidth="1"/>
    <col min="12549" max="12796" width="9" style="1"/>
    <col min="12797" max="12797" width="33.125" style="1" customWidth="1"/>
    <col min="12798" max="12800" width="15.25" style="1" customWidth="1"/>
    <col min="12801" max="12801" width="42.25" style="1" customWidth="1"/>
    <col min="12802" max="12804" width="15.25" style="1" customWidth="1"/>
    <col min="12805" max="13052" width="9" style="1"/>
    <col min="13053" max="13053" width="33.125" style="1" customWidth="1"/>
    <col min="13054" max="13056" width="15.25" style="1" customWidth="1"/>
    <col min="13057" max="13057" width="42.25" style="1" customWidth="1"/>
    <col min="13058" max="13060" width="15.25" style="1" customWidth="1"/>
    <col min="13061" max="13308" width="9" style="1"/>
    <col min="13309" max="13309" width="33.125" style="1" customWidth="1"/>
    <col min="13310" max="13312" width="15.25" style="1" customWidth="1"/>
    <col min="13313" max="13313" width="42.25" style="1" customWidth="1"/>
    <col min="13314" max="13316" width="15.25" style="1" customWidth="1"/>
    <col min="13317" max="13564" width="9" style="1"/>
    <col min="13565" max="13565" width="33.125" style="1" customWidth="1"/>
    <col min="13566" max="13568" width="15.25" style="1" customWidth="1"/>
    <col min="13569" max="13569" width="42.25" style="1" customWidth="1"/>
    <col min="13570" max="13572" width="15.25" style="1" customWidth="1"/>
    <col min="13573" max="13820" width="9" style="1"/>
    <col min="13821" max="13821" width="33.125" style="1" customWidth="1"/>
    <col min="13822" max="13824" width="15.25" style="1" customWidth="1"/>
    <col min="13825" max="13825" width="42.25" style="1" customWidth="1"/>
    <col min="13826" max="13828" width="15.25" style="1" customWidth="1"/>
    <col min="13829" max="14076" width="9" style="1"/>
    <col min="14077" max="14077" width="33.125" style="1" customWidth="1"/>
    <col min="14078" max="14080" width="15.25" style="1" customWidth="1"/>
    <col min="14081" max="14081" width="42.25" style="1" customWidth="1"/>
    <col min="14082" max="14084" width="15.25" style="1" customWidth="1"/>
    <col min="14085" max="14332" width="9" style="1"/>
    <col min="14333" max="14333" width="33.125" style="1" customWidth="1"/>
    <col min="14334" max="14336" width="15.25" style="1" customWidth="1"/>
    <col min="14337" max="14337" width="42.25" style="1" customWidth="1"/>
    <col min="14338" max="14340" width="15.25" style="1" customWidth="1"/>
    <col min="14341" max="14588" width="9" style="1"/>
    <col min="14589" max="14589" width="33.125" style="1" customWidth="1"/>
    <col min="14590" max="14592" width="15.25" style="1" customWidth="1"/>
    <col min="14593" max="14593" width="42.25" style="1" customWidth="1"/>
    <col min="14594" max="14596" width="15.25" style="1" customWidth="1"/>
    <col min="14597" max="14844" width="9" style="1"/>
    <col min="14845" max="14845" width="33.125" style="1" customWidth="1"/>
    <col min="14846" max="14848" width="15.25" style="1" customWidth="1"/>
    <col min="14849" max="14849" width="42.25" style="1" customWidth="1"/>
    <col min="14850" max="14852" width="15.25" style="1" customWidth="1"/>
    <col min="14853" max="15100" width="9" style="1"/>
    <col min="15101" max="15101" width="33.125" style="1" customWidth="1"/>
    <col min="15102" max="15104" width="15.25" style="1" customWidth="1"/>
    <col min="15105" max="15105" width="42.25" style="1" customWidth="1"/>
    <col min="15106" max="15108" width="15.25" style="1" customWidth="1"/>
    <col min="15109" max="15356" width="9" style="1"/>
    <col min="15357" max="15357" width="33.125" style="1" customWidth="1"/>
    <col min="15358" max="15360" width="15.25" style="1" customWidth="1"/>
    <col min="15361" max="15361" width="42.25" style="1" customWidth="1"/>
    <col min="15362" max="15364" width="15.25" style="1" customWidth="1"/>
    <col min="15365" max="15612" width="9" style="1"/>
    <col min="15613" max="15613" width="33.125" style="1" customWidth="1"/>
    <col min="15614" max="15616" width="15.25" style="1" customWidth="1"/>
    <col min="15617" max="15617" width="42.25" style="1" customWidth="1"/>
    <col min="15618" max="15620" width="15.25" style="1" customWidth="1"/>
    <col min="15621" max="15868" width="9" style="1"/>
    <col min="15869" max="15869" width="33.125" style="1" customWidth="1"/>
    <col min="15870" max="15872" width="15.25" style="1" customWidth="1"/>
    <col min="15873" max="15873" width="42.25" style="1" customWidth="1"/>
    <col min="15874" max="15876" width="15.25" style="1" customWidth="1"/>
    <col min="15877" max="16124" width="9" style="1"/>
    <col min="16125" max="16125" width="33.125" style="1" customWidth="1"/>
    <col min="16126" max="16128" width="15.25" style="1" customWidth="1"/>
    <col min="16129" max="16129" width="42.25" style="1" customWidth="1"/>
    <col min="16130" max="16132" width="15.25" style="1" customWidth="1"/>
    <col min="16133" max="16384" width="9" style="1"/>
  </cols>
  <sheetData>
    <row r="1" ht="40" customHeight="1" spans="1:5">
      <c r="A1" s="3" t="s">
        <v>525</v>
      </c>
      <c r="B1" s="3"/>
      <c r="C1" s="3"/>
      <c r="D1" s="3"/>
    </row>
    <row r="2" ht="23" customHeight="1" spans="1:5">
      <c r="A2" s="3"/>
      <c r="B2" s="3"/>
      <c r="C2" s="3"/>
      <c r="D2" s="4" t="s">
        <v>1</v>
      </c>
    </row>
    <row r="3" ht="35" customHeight="1" spans="1:5">
      <c r="A3" s="14" t="s">
        <v>2</v>
      </c>
      <c r="B3" s="15"/>
      <c r="C3" s="14" t="s">
        <v>3</v>
      </c>
      <c r="D3" s="15"/>
    </row>
    <row r="4" ht="35" customHeight="1" spans="1:5">
      <c r="A4" s="6" t="s">
        <v>4</v>
      </c>
      <c r="B4" s="6" t="s">
        <v>5</v>
      </c>
      <c r="C4" s="6" t="s">
        <v>4</v>
      </c>
      <c r="D4" s="6" t="s">
        <v>5</v>
      </c>
    </row>
    <row r="5" ht="35" customHeight="1" spans="1:5">
      <c r="A5" s="10" t="s">
        <v>526</v>
      </c>
      <c r="B5" s="11"/>
      <c r="C5" s="10" t="s">
        <v>527</v>
      </c>
      <c r="D5" s="11">
        <v>256</v>
      </c>
    </row>
    <row r="6" ht="35" customHeight="1" spans="1:5">
      <c r="A6" s="10" t="s">
        <v>528</v>
      </c>
      <c r="B6" s="11"/>
      <c r="C6" s="10" t="s">
        <v>529</v>
      </c>
      <c r="D6" s="11"/>
    </row>
    <row r="7" ht="35" customHeight="1" spans="1:5">
      <c r="A7" s="10" t="s">
        <v>530</v>
      </c>
      <c r="B7" s="11"/>
      <c r="C7" s="10" t="s">
        <v>531</v>
      </c>
      <c r="D7" s="11">
        <v>15000</v>
      </c>
    </row>
    <row r="8" ht="35" customHeight="1" spans="1:5">
      <c r="A8" s="10" t="s">
        <v>532</v>
      </c>
      <c r="B8" s="11"/>
      <c r="C8" s="10"/>
      <c r="D8" s="11"/>
    </row>
    <row r="9" ht="35" customHeight="1" spans="1:5">
      <c r="A9" s="10" t="s">
        <v>533</v>
      </c>
      <c r="B9" s="11">
        <v>36000</v>
      </c>
      <c r="C9" s="10"/>
      <c r="D9" s="11"/>
    </row>
    <row r="10" ht="35" customHeight="1" spans="1:5">
      <c r="A10" s="16" t="s">
        <v>464</v>
      </c>
      <c r="B10" s="17">
        <f>B9+B7+B6+B8+B5</f>
        <v>36000</v>
      </c>
      <c r="C10" s="16" t="s">
        <v>465</v>
      </c>
      <c r="D10" s="17">
        <f>D5+D6+D7</f>
        <v>15256</v>
      </c>
    </row>
    <row r="11" ht="35" customHeight="1" spans="1:5">
      <c r="A11" s="18" t="s">
        <v>534</v>
      </c>
      <c r="B11" s="17">
        <v>128</v>
      </c>
      <c r="C11" s="18" t="s">
        <v>67</v>
      </c>
      <c r="D11" s="17">
        <v>21000</v>
      </c>
    </row>
    <row r="12" ht="35" customHeight="1" spans="1:5">
      <c r="A12" s="18" t="s">
        <v>535</v>
      </c>
      <c r="B12" s="17">
        <v>128</v>
      </c>
      <c r="C12" s="18" t="s">
        <v>536</v>
      </c>
      <c r="D12" s="17"/>
    </row>
    <row r="13" ht="35" customHeight="1" spans="1:5">
      <c r="A13" s="16" t="s">
        <v>71</v>
      </c>
      <c r="B13" s="19">
        <f>B10+B11+B12</f>
        <v>36256</v>
      </c>
      <c r="C13" s="16" t="s">
        <v>72</v>
      </c>
      <c r="D13" s="19">
        <f>D10+D11+D12</f>
        <v>36256</v>
      </c>
      <c r="E13" s="20"/>
    </row>
  </sheetData>
  <mergeCells count="3">
    <mergeCell ref="A1:D1"/>
    <mergeCell ref="A3:B3"/>
    <mergeCell ref="C3:D3"/>
  </mergeCells>
  <printOptions horizontalCentered="1"/>
  <pageMargins left="0.700694444444445" right="0.700694444444445" top="0.751388888888889" bottom="0.751388888888889" header="0.298611111111111" footer="0.298611111111111"/>
  <pageSetup paperSize="9" scale="96"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opLeftCell="A2" workbookViewId="0">
      <selection activeCell="N14" sqref="N14"/>
    </sheetView>
  </sheetViews>
  <sheetFormatPr defaultColWidth="9" defaultRowHeight="14.25"/>
  <cols>
    <col min="2" max="2" width="30.75" customWidth="1"/>
    <col min="3" max="3" width="11.25" customWidth="1"/>
    <col min="4" max="4" width="30.75" customWidth="1"/>
    <col min="5" max="5" width="11.25" customWidth="1"/>
    <col min="7" max="7" width="39.375" customWidth="1"/>
    <col min="8" max="9" width="12" customWidth="1"/>
    <col min="10" max="10" width="10.875" customWidth="1"/>
    <col min="12" max="12" width="36.75" customWidth="1"/>
    <col min="13" max="14" width="12" customWidth="1"/>
    <col min="15" max="15" width="9.75833333333333" customWidth="1"/>
    <col min="16" max="16" width="12.625"/>
  </cols>
  <sheetData>
    <row r="1" s="1" customFormat="1" ht="40" customHeight="1" spans="1:15">
      <c r="A1" s="3"/>
      <c r="B1" s="3" t="s">
        <v>537</v>
      </c>
      <c r="C1" s="3"/>
      <c r="D1" s="3"/>
      <c r="E1" s="3"/>
      <c r="G1" s="3" t="s">
        <v>538</v>
      </c>
      <c r="H1" s="3"/>
      <c r="I1" s="3"/>
      <c r="J1" s="3"/>
      <c r="L1" s="3" t="s">
        <v>539</v>
      </c>
      <c r="M1" s="3"/>
      <c r="N1" s="3"/>
      <c r="O1" s="3"/>
    </row>
    <row r="2" s="1" customFormat="1" ht="23" customHeight="1" spans="1:15">
      <c r="A2" s="3"/>
      <c r="B2" s="3"/>
      <c r="C2" s="3"/>
      <c r="D2" s="3"/>
      <c r="E2" s="4" t="s">
        <v>1</v>
      </c>
      <c r="I2" s="5" t="s">
        <v>1</v>
      </c>
      <c r="J2" s="5"/>
      <c r="N2" s="5" t="s">
        <v>1</v>
      </c>
      <c r="O2" s="5"/>
    </row>
    <row r="3" s="2" customFormat="1" ht="34" customHeight="1" spans="1:15">
      <c r="B3" s="6" t="s">
        <v>4</v>
      </c>
      <c r="C3" s="6" t="s">
        <v>540</v>
      </c>
      <c r="D3" s="6" t="s">
        <v>340</v>
      </c>
      <c r="E3" s="6" t="s">
        <v>541</v>
      </c>
      <c r="G3" s="6" t="s">
        <v>542</v>
      </c>
      <c r="H3" s="6" t="s">
        <v>543</v>
      </c>
      <c r="I3" s="6" t="s">
        <v>544</v>
      </c>
      <c r="J3" s="6" t="s">
        <v>545</v>
      </c>
      <c r="L3" s="6" t="s">
        <v>542</v>
      </c>
      <c r="M3" s="6" t="s">
        <v>543</v>
      </c>
      <c r="N3" s="6" t="s">
        <v>544</v>
      </c>
      <c r="O3" s="6" t="s">
        <v>545</v>
      </c>
    </row>
    <row r="4" ht="34" customHeight="1" spans="1:15">
      <c r="B4" s="7" t="s">
        <v>546</v>
      </c>
      <c r="C4" s="8">
        <f>C5+C6+C7+C8</f>
        <v>33184</v>
      </c>
      <c r="D4" s="7" t="s">
        <v>547</v>
      </c>
      <c r="E4" s="8">
        <f>E5+E6+E7+E8</f>
        <v>33882</v>
      </c>
      <c r="G4" s="7" t="s">
        <v>548</v>
      </c>
      <c r="H4" s="8">
        <f>H5+H6+H7+H8</f>
        <v>30617</v>
      </c>
      <c r="I4" s="8">
        <f>I5+I6+I7+I8</f>
        <v>33184</v>
      </c>
      <c r="J4" s="9">
        <f t="shared" ref="J4:J13" si="0">I4/H4*100</f>
        <v>108.384230982787</v>
      </c>
      <c r="L4" s="7" t="s">
        <v>549</v>
      </c>
      <c r="M4" s="8">
        <f>M5+M6+M7+M8</f>
        <v>29388</v>
      </c>
      <c r="N4" s="8">
        <f>N5+N6+N7+N8</f>
        <v>33882</v>
      </c>
      <c r="O4" s="9">
        <f>N4/M4*100</f>
        <v>115.291955900367</v>
      </c>
    </row>
    <row r="5" ht="34" customHeight="1" spans="1:15">
      <c r="B5" s="10" t="s">
        <v>550</v>
      </c>
      <c r="C5" s="11">
        <v>4253</v>
      </c>
      <c r="D5" s="10" t="s">
        <v>551</v>
      </c>
      <c r="E5" s="11">
        <v>27105</v>
      </c>
      <c r="G5" s="10" t="s">
        <v>552</v>
      </c>
      <c r="H5" s="11">
        <v>5750</v>
      </c>
      <c r="I5" s="11">
        <v>4253</v>
      </c>
      <c r="J5" s="12">
        <f t="shared" si="0"/>
        <v>73.9652173913043</v>
      </c>
      <c r="L5" s="10" t="s">
        <v>553</v>
      </c>
      <c r="M5" s="11">
        <v>22880</v>
      </c>
      <c r="N5" s="11">
        <v>27105</v>
      </c>
      <c r="O5" s="12">
        <f t="shared" ref="O5:O12" si="1">N5/M5*100</f>
        <v>118.465909090909</v>
      </c>
    </row>
    <row r="6" ht="34" customHeight="1" spans="1:15">
      <c r="B6" s="10" t="s">
        <v>554</v>
      </c>
      <c r="C6" s="11">
        <v>1116</v>
      </c>
      <c r="D6" s="10" t="s">
        <v>555</v>
      </c>
      <c r="E6" s="11">
        <v>1699</v>
      </c>
      <c r="G6" s="10" t="s">
        <v>556</v>
      </c>
      <c r="H6" s="11">
        <v>622</v>
      </c>
      <c r="I6" s="11">
        <v>1116</v>
      </c>
      <c r="J6" s="12">
        <f t="shared" si="0"/>
        <v>179.421221864952</v>
      </c>
      <c r="L6" s="10" t="s">
        <v>557</v>
      </c>
      <c r="M6" s="11">
        <v>1514</v>
      </c>
      <c r="N6" s="11">
        <v>1699</v>
      </c>
      <c r="O6" s="12">
        <f t="shared" si="1"/>
        <v>112.21928665786</v>
      </c>
    </row>
    <row r="7" ht="34" customHeight="1" spans="1:15">
      <c r="B7" s="10" t="s">
        <v>558</v>
      </c>
      <c r="C7" s="11">
        <v>27809</v>
      </c>
      <c r="D7" s="10" t="s">
        <v>559</v>
      </c>
      <c r="E7" s="11">
        <v>38</v>
      </c>
      <c r="G7" s="10" t="s">
        <v>560</v>
      </c>
      <c r="H7" s="11">
        <v>24238</v>
      </c>
      <c r="I7" s="11">
        <v>27809</v>
      </c>
      <c r="J7" s="12">
        <f t="shared" si="0"/>
        <v>114.733063784141</v>
      </c>
      <c r="L7" s="10" t="s">
        <v>561</v>
      </c>
      <c r="M7" s="11">
        <v>43</v>
      </c>
      <c r="N7" s="11">
        <v>38</v>
      </c>
      <c r="O7" s="12">
        <f t="shared" si="1"/>
        <v>88.3720930232558</v>
      </c>
    </row>
    <row r="8" ht="34" customHeight="1" spans="1:15">
      <c r="B8" s="10" t="s">
        <v>562</v>
      </c>
      <c r="C8" s="11">
        <v>6</v>
      </c>
      <c r="D8" s="10" t="s">
        <v>563</v>
      </c>
      <c r="E8" s="11">
        <v>5040</v>
      </c>
      <c r="G8" s="10" t="s">
        <v>564</v>
      </c>
      <c r="H8" s="11">
        <v>7</v>
      </c>
      <c r="I8" s="11">
        <v>6</v>
      </c>
      <c r="J8" s="12">
        <f t="shared" si="0"/>
        <v>85.7142857142857</v>
      </c>
      <c r="L8" s="10" t="s">
        <v>565</v>
      </c>
      <c r="M8" s="11">
        <v>4951</v>
      </c>
      <c r="N8" s="11">
        <v>5040</v>
      </c>
      <c r="O8" s="12">
        <f t="shared" si="1"/>
        <v>101.797616643102</v>
      </c>
    </row>
    <row r="9" ht="34" customHeight="1" spans="1:15">
      <c r="B9" s="7" t="s">
        <v>566</v>
      </c>
      <c r="C9" s="8">
        <f>C10+C11+C12</f>
        <v>56298</v>
      </c>
      <c r="D9" s="7" t="s">
        <v>567</v>
      </c>
      <c r="E9" s="8">
        <f>E10</f>
        <v>56298</v>
      </c>
      <c r="G9" s="7" t="s">
        <v>568</v>
      </c>
      <c r="H9" s="8">
        <f>H10+H11+H12</f>
        <v>52707</v>
      </c>
      <c r="I9" s="8">
        <f>I10+I11+I12</f>
        <v>56298</v>
      </c>
      <c r="J9" s="9">
        <f t="shared" si="0"/>
        <v>106.813136775001</v>
      </c>
      <c r="L9" s="7" t="s">
        <v>569</v>
      </c>
      <c r="M9" s="8">
        <f>M10</f>
        <v>52502</v>
      </c>
      <c r="N9" s="8">
        <f>N10</f>
        <v>56298</v>
      </c>
      <c r="O9" s="9">
        <f t="shared" si="1"/>
        <v>107.230200754257</v>
      </c>
    </row>
    <row r="10" ht="34" customHeight="1" spans="1:15">
      <c r="B10" s="10" t="s">
        <v>570</v>
      </c>
      <c r="C10" s="11">
        <v>28875</v>
      </c>
      <c r="D10" s="10" t="s">
        <v>571</v>
      </c>
      <c r="E10" s="11">
        <v>56298</v>
      </c>
      <c r="G10" s="10" t="s">
        <v>572</v>
      </c>
      <c r="H10" s="11">
        <v>29835</v>
      </c>
      <c r="I10" s="11">
        <v>28875</v>
      </c>
      <c r="J10" s="12">
        <f t="shared" si="0"/>
        <v>96.7823026646556</v>
      </c>
      <c r="L10" s="10" t="s">
        <v>573</v>
      </c>
      <c r="M10" s="11">
        <v>52502</v>
      </c>
      <c r="N10" s="11">
        <v>56298</v>
      </c>
      <c r="O10" s="12">
        <f t="shared" si="1"/>
        <v>107.230200754257</v>
      </c>
    </row>
    <row r="11" ht="34" customHeight="1" spans="1:15">
      <c r="B11" s="10" t="s">
        <v>574</v>
      </c>
      <c r="C11" s="11">
        <v>35</v>
      </c>
      <c r="D11" s="10"/>
      <c r="E11" s="13"/>
      <c r="G11" s="10" t="s">
        <v>575</v>
      </c>
      <c r="H11" s="11">
        <v>26</v>
      </c>
      <c r="I11" s="11">
        <v>35</v>
      </c>
      <c r="J11" s="12">
        <f t="shared" si="0"/>
        <v>134.615384615385</v>
      </c>
      <c r="L11" s="7" t="s">
        <v>576</v>
      </c>
      <c r="M11" s="8"/>
      <c r="N11" s="8"/>
      <c r="O11" s="9"/>
    </row>
    <row r="12" ht="34" customHeight="1" spans="1:15">
      <c r="B12" s="10" t="s">
        <v>577</v>
      </c>
      <c r="C12" s="11">
        <v>27388</v>
      </c>
      <c r="D12" s="10"/>
      <c r="E12" s="11"/>
      <c r="G12" s="10" t="s">
        <v>578</v>
      </c>
      <c r="H12" s="11">
        <v>22846</v>
      </c>
      <c r="I12" s="11">
        <v>27388</v>
      </c>
      <c r="J12" s="12">
        <f t="shared" si="0"/>
        <v>119.880941959205</v>
      </c>
      <c r="L12" s="6" t="s">
        <v>579</v>
      </c>
      <c r="M12" s="8">
        <f>M4+M9+M11</f>
        <v>81890</v>
      </c>
      <c r="N12" s="8">
        <f>N4+N9+N11</f>
        <v>90180</v>
      </c>
      <c r="O12" s="9">
        <f t="shared" si="1"/>
        <v>110.123336182684</v>
      </c>
    </row>
    <row r="13" ht="34" customHeight="1" spans="1:15">
      <c r="B13" s="6" t="s">
        <v>464</v>
      </c>
      <c r="C13" s="8">
        <f>C4+C9</f>
        <v>89482</v>
      </c>
      <c r="D13" s="6" t="s">
        <v>465</v>
      </c>
      <c r="E13" s="8">
        <f>E4+E9</f>
        <v>90180</v>
      </c>
      <c r="G13" s="6" t="s">
        <v>580</v>
      </c>
      <c r="H13" s="8">
        <f>H4+H9</f>
        <v>83324</v>
      </c>
      <c r="I13" s="8">
        <f>I4+I9</f>
        <v>89482</v>
      </c>
      <c r="J13" s="9">
        <f t="shared" si="0"/>
        <v>107.390427727906</v>
      </c>
    </row>
    <row r="14" ht="34" customHeight="1" spans="1:15">
      <c r="B14" s="7" t="s">
        <v>535</v>
      </c>
      <c r="C14" s="8">
        <v>45245</v>
      </c>
      <c r="D14" s="7" t="s">
        <v>581</v>
      </c>
      <c r="E14" s="8">
        <v>44547</v>
      </c>
    </row>
    <row r="15" ht="34" customHeight="1" spans="1:15">
      <c r="B15" s="6" t="s">
        <v>71</v>
      </c>
      <c r="C15" s="8">
        <f>C13+C14</f>
        <v>134727</v>
      </c>
      <c r="D15" s="6" t="s">
        <v>72</v>
      </c>
      <c r="E15" s="8">
        <f>E13+E14</f>
        <v>134727</v>
      </c>
    </row>
    <row r="16" ht="34" customHeight="1"/>
  </sheetData>
  <mergeCells count="5">
    <mergeCell ref="B1:E1"/>
    <mergeCell ref="G1:J1"/>
    <mergeCell ref="L1:O1"/>
    <mergeCell ref="I2:J2"/>
    <mergeCell ref="N2:O2"/>
  </mergeCells>
  <printOptions horizontalCentered="1"/>
  <pageMargins left="0.751388888888889" right="0.751388888888889" top="1" bottom="1" header="0.5" footer="0.5"/>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E20" sqref="E20"/>
    </sheetView>
  </sheetViews>
  <sheetFormatPr defaultColWidth="9" defaultRowHeight="14.25" outlineLevelCol="3"/>
  <cols>
    <col min="1" max="1" width="29" style="110" customWidth="1"/>
    <col min="2" max="2" width="11.125" style="110" customWidth="1"/>
    <col min="3" max="3" width="32" style="110" customWidth="1"/>
    <col min="4" max="4" width="11.125" style="110" customWidth="1"/>
    <col min="5" max="16384" width="9" style="110"/>
  </cols>
  <sheetData>
    <row r="1" ht="37.5" customHeight="1" spans="1:4">
      <c r="A1" s="111" t="s">
        <v>73</v>
      </c>
      <c r="B1" s="111"/>
      <c r="C1" s="111"/>
      <c r="D1" s="111"/>
    </row>
    <row r="2" s="109" customFormat="1" ht="21.75" customHeight="1" spans="1:4">
      <c r="A2" s="112"/>
      <c r="B2" s="112"/>
      <c r="C2" s="112"/>
      <c r="D2" s="113" t="s">
        <v>1</v>
      </c>
    </row>
    <row r="3" ht="36" customHeight="1" spans="1:4">
      <c r="A3" s="51" t="s">
        <v>74</v>
      </c>
      <c r="B3" s="51"/>
      <c r="C3" s="51" t="s">
        <v>75</v>
      </c>
      <c r="D3" s="51"/>
    </row>
    <row r="4" ht="22.5" customHeight="1" spans="1:4">
      <c r="A4" s="51" t="s">
        <v>76</v>
      </c>
      <c r="B4" s="51" t="s">
        <v>5</v>
      </c>
      <c r="C4" s="51" t="s">
        <v>76</v>
      </c>
      <c r="D4" s="51" t="s">
        <v>5</v>
      </c>
    </row>
    <row r="5" ht="22.5" customHeight="1" spans="1:4">
      <c r="A5" s="114" t="s">
        <v>77</v>
      </c>
      <c r="B5" s="115">
        <v>302255</v>
      </c>
      <c r="C5" s="114" t="s">
        <v>78</v>
      </c>
      <c r="D5" s="115">
        <v>498371</v>
      </c>
    </row>
    <row r="6" ht="22.5" customHeight="1" spans="1:4">
      <c r="A6" s="114" t="s">
        <v>55</v>
      </c>
      <c r="B6" s="115">
        <f>B7+B8+B9</f>
        <v>125797</v>
      </c>
      <c r="C6" s="114" t="s">
        <v>56</v>
      </c>
      <c r="D6" s="115">
        <f>D7+D8</f>
        <v>45397</v>
      </c>
    </row>
    <row r="7" ht="22.5" customHeight="1" spans="1:4">
      <c r="A7" s="116" t="s">
        <v>79</v>
      </c>
      <c r="B7" s="35">
        <v>11104</v>
      </c>
      <c r="C7" s="116" t="s">
        <v>80</v>
      </c>
      <c r="D7" s="117">
        <v>35000</v>
      </c>
    </row>
    <row r="8" ht="22.5" customHeight="1" spans="1:4">
      <c r="A8" s="116" t="s">
        <v>81</v>
      </c>
      <c r="B8" s="35">
        <v>113557</v>
      </c>
      <c r="C8" s="116" t="s">
        <v>82</v>
      </c>
      <c r="D8" s="117">
        <v>10397</v>
      </c>
    </row>
    <row r="9" ht="22.5" customHeight="1" spans="1:4">
      <c r="A9" s="116" t="s">
        <v>83</v>
      </c>
      <c r="B9" s="35">
        <v>1136</v>
      </c>
      <c r="C9" s="116"/>
      <c r="D9" s="117"/>
    </row>
    <row r="10" ht="22.5" customHeight="1" spans="1:4">
      <c r="A10" s="114" t="s">
        <v>84</v>
      </c>
      <c r="B10" s="115">
        <f>B11+B12+B13</f>
        <v>1728</v>
      </c>
      <c r="C10" s="114" t="s">
        <v>85</v>
      </c>
      <c r="D10" s="115">
        <f>SUM(D11:D14)</f>
        <v>16657</v>
      </c>
    </row>
    <row r="11" ht="22.5" customHeight="1" spans="1:4">
      <c r="A11" s="116" t="s">
        <v>86</v>
      </c>
      <c r="B11" s="117"/>
      <c r="C11" s="116" t="s">
        <v>87</v>
      </c>
      <c r="D11" s="118">
        <v>6731</v>
      </c>
    </row>
    <row r="12" ht="22.5" customHeight="1" spans="1:4">
      <c r="A12" s="116" t="s">
        <v>88</v>
      </c>
      <c r="B12" s="117">
        <v>1638</v>
      </c>
      <c r="C12" s="116" t="s">
        <v>89</v>
      </c>
      <c r="D12" s="118">
        <v>9926</v>
      </c>
    </row>
    <row r="13" ht="22.5" customHeight="1" spans="1:4">
      <c r="A13" s="116" t="s">
        <v>90</v>
      </c>
      <c r="B13" s="117">
        <v>90</v>
      </c>
      <c r="C13" s="116"/>
      <c r="D13" s="118"/>
    </row>
    <row r="14" ht="22.5" customHeight="1" spans="1:4">
      <c r="A14" s="114" t="s">
        <v>62</v>
      </c>
      <c r="B14" s="115"/>
      <c r="C14" s="116"/>
      <c r="D14" s="118"/>
    </row>
    <row r="15" ht="22.5" customHeight="1" spans="1:4">
      <c r="A15" s="114" t="s">
        <v>64</v>
      </c>
      <c r="B15" s="115">
        <v>46289</v>
      </c>
      <c r="C15" s="114" t="s">
        <v>91</v>
      </c>
      <c r="D15" s="115">
        <v>3100</v>
      </c>
    </row>
    <row r="16" ht="22.5" customHeight="1" spans="1:4">
      <c r="A16" s="114" t="s">
        <v>65</v>
      </c>
      <c r="B16" s="115">
        <v>34038</v>
      </c>
      <c r="C16" s="114"/>
      <c r="D16" s="115"/>
    </row>
    <row r="17" ht="22.5" customHeight="1" spans="1:4">
      <c r="A17" s="114" t="s">
        <v>66</v>
      </c>
      <c r="B17" s="115">
        <f>B18+B19</f>
        <v>53418</v>
      </c>
      <c r="C17" s="114" t="s">
        <v>67</v>
      </c>
      <c r="D17" s="115">
        <f>D18</f>
        <v>0</v>
      </c>
    </row>
    <row r="18" ht="22.5" customHeight="1" spans="1:4">
      <c r="A18" s="116" t="s">
        <v>92</v>
      </c>
      <c r="B18" s="117">
        <v>32418</v>
      </c>
      <c r="C18" s="116" t="s">
        <v>93</v>
      </c>
      <c r="D18" s="118"/>
    </row>
    <row r="19" ht="22.5" customHeight="1" spans="1:4">
      <c r="A19" s="116" t="s">
        <v>94</v>
      </c>
      <c r="B19" s="117">
        <v>21000</v>
      </c>
      <c r="C19" s="114"/>
      <c r="D19" s="119"/>
    </row>
    <row r="20" ht="22.5" customHeight="1" spans="1:4">
      <c r="A20" s="51" t="s">
        <v>71</v>
      </c>
      <c r="B20" s="115">
        <f>B5+B6+B10+B14+B15+B17+B16</f>
        <v>563525</v>
      </c>
      <c r="C20" s="51" t="s">
        <v>72</v>
      </c>
      <c r="D20" s="115">
        <f>D5+D6+D10+D15+D17</f>
        <v>563525</v>
      </c>
    </row>
  </sheetData>
  <mergeCells count="3">
    <mergeCell ref="A1:D1"/>
    <mergeCell ref="A3:B3"/>
    <mergeCell ref="C3:D3"/>
  </mergeCells>
  <printOptions horizontalCentered="1"/>
  <pageMargins left="0.708661417322835" right="0.708661417322835" top="0.748031496062992" bottom="0.748031496062992" header="0.31496062992126" footer="0.31496062992126"/>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S29"/>
  <sheetViews>
    <sheetView workbookViewId="0">
      <selection activeCell="W14" sqref="W14"/>
    </sheetView>
  </sheetViews>
  <sheetFormatPr defaultColWidth="9" defaultRowHeight="14.25"/>
  <cols>
    <col min="1" max="1" width="21.75" customWidth="1"/>
    <col min="2" max="4" width="18.75" customWidth="1"/>
    <col min="5" max="5" width="4.5" customWidth="1"/>
    <col min="8" max="12" width="15.375" hidden="1" customWidth="1"/>
    <col min="13" max="14" width="4.25" hidden="1" customWidth="1"/>
    <col min="15" max="19" width="15.375" hidden="1" customWidth="1"/>
    <col min="20" max="20" width="9" hidden="1" customWidth="1"/>
  </cols>
  <sheetData>
    <row r="1" ht="36" customHeight="1" spans="1:19">
      <c r="A1" s="3" t="s">
        <v>95</v>
      </c>
      <c r="B1" s="3"/>
      <c r="C1" s="3"/>
      <c r="D1" s="3"/>
    </row>
    <row r="2" s="104" customFormat="1" ht="21" customHeight="1" spans="1:19">
      <c r="A2" s="3"/>
      <c r="B2" s="3"/>
      <c r="C2" s="3"/>
      <c r="D2" s="105" t="s">
        <v>1</v>
      </c>
      <c r="H2" s="106">
        <v>2025</v>
      </c>
      <c r="I2" s="106"/>
      <c r="J2" s="106"/>
      <c r="K2" s="106"/>
      <c r="L2" s="106"/>
      <c r="O2" s="106">
        <v>2026</v>
      </c>
      <c r="P2" s="106"/>
      <c r="Q2" s="106"/>
      <c r="R2" s="106"/>
      <c r="S2" s="106"/>
    </row>
    <row r="3" ht="31.5" customHeight="1" spans="1:19">
      <c r="A3" s="6" t="s">
        <v>96</v>
      </c>
      <c r="B3" s="6" t="s">
        <v>97</v>
      </c>
      <c r="C3" s="6" t="s">
        <v>98</v>
      </c>
      <c r="D3" s="6" t="s">
        <v>99</v>
      </c>
      <c r="H3" s="107" t="s">
        <v>100</v>
      </c>
      <c r="I3" s="107"/>
      <c r="J3" s="107" t="s">
        <v>101</v>
      </c>
      <c r="K3" s="107"/>
      <c r="L3" s="2" t="s">
        <v>102</v>
      </c>
      <c r="O3" s="107" t="s">
        <v>103</v>
      </c>
      <c r="P3" s="107"/>
      <c r="Q3" s="107" t="s">
        <v>104</v>
      </c>
      <c r="R3" s="107"/>
      <c r="S3" t="s">
        <v>102</v>
      </c>
    </row>
    <row r="4" ht="21" customHeight="1" spans="1:19">
      <c r="A4" s="7" t="s">
        <v>8</v>
      </c>
      <c r="B4" s="8">
        <f>SUM(B5:B19)</f>
        <v>183186</v>
      </c>
      <c r="C4" s="8">
        <f>SUM(C5:C19)</f>
        <v>208740</v>
      </c>
      <c r="D4" s="108">
        <f>C4/B4*100</f>
        <v>113.949755985719</v>
      </c>
      <c r="H4" s="10" t="s">
        <v>8</v>
      </c>
      <c r="I4" s="11">
        <f>SUM(I5:I19)</f>
        <v>195154</v>
      </c>
      <c r="J4" s="10" t="s">
        <v>105</v>
      </c>
      <c r="K4" s="11">
        <f>SUM(K5:K19)</f>
        <v>11968</v>
      </c>
      <c r="L4">
        <f>I4-K4</f>
        <v>183186</v>
      </c>
      <c r="O4" s="10" t="s">
        <v>8</v>
      </c>
      <c r="P4" s="11">
        <v>221800</v>
      </c>
      <c r="Q4" s="10" t="s">
        <v>105</v>
      </c>
      <c r="R4" s="11">
        <f>SUM(R5:R19)</f>
        <v>13060</v>
      </c>
      <c r="S4">
        <f t="shared" ref="S4:S28" si="0">P4-R4</f>
        <v>208740</v>
      </c>
    </row>
    <row r="5" ht="21" customHeight="1" spans="1:19">
      <c r="A5" s="10" t="s">
        <v>10</v>
      </c>
      <c r="B5" s="11">
        <v>54794</v>
      </c>
      <c r="C5" s="11">
        <v>63061</v>
      </c>
      <c r="D5" s="108">
        <f t="shared" ref="D5:D29" si="1">C5/B5*100</f>
        <v>115.087418330474</v>
      </c>
      <c r="H5" s="10" t="s">
        <v>10</v>
      </c>
      <c r="I5" s="11">
        <v>58033</v>
      </c>
      <c r="J5" s="10" t="s">
        <v>106</v>
      </c>
      <c r="K5" s="11">
        <v>3239</v>
      </c>
      <c r="L5">
        <f t="shared" ref="L5:L28" si="2">I5-K5</f>
        <v>54794</v>
      </c>
      <c r="O5" s="10" t="s">
        <v>10</v>
      </c>
      <c r="P5" s="11">
        <v>66639</v>
      </c>
      <c r="Q5" s="10" t="s">
        <v>106</v>
      </c>
      <c r="R5" s="11">
        <v>3578</v>
      </c>
      <c r="S5">
        <f t="shared" si="0"/>
        <v>63061</v>
      </c>
    </row>
    <row r="6" ht="21" customHeight="1" spans="1:19">
      <c r="A6" s="10" t="s">
        <v>12</v>
      </c>
      <c r="B6" s="11">
        <v>25500</v>
      </c>
      <c r="C6" s="11">
        <v>29712</v>
      </c>
      <c r="D6" s="108">
        <f t="shared" si="1"/>
        <v>116.517647058824</v>
      </c>
      <c r="H6" s="10" t="s">
        <v>12</v>
      </c>
      <c r="I6" s="11">
        <v>26498</v>
      </c>
      <c r="J6" s="10" t="s">
        <v>107</v>
      </c>
      <c r="K6" s="11">
        <v>998</v>
      </c>
      <c r="L6">
        <f t="shared" si="2"/>
        <v>25500</v>
      </c>
      <c r="O6" s="10" t="s">
        <v>12</v>
      </c>
      <c r="P6" s="11">
        <v>30818</v>
      </c>
      <c r="Q6" s="10" t="s">
        <v>107</v>
      </c>
      <c r="R6" s="11">
        <v>1106</v>
      </c>
      <c r="S6">
        <f t="shared" si="0"/>
        <v>29712</v>
      </c>
    </row>
    <row r="7" ht="21" customHeight="1" spans="1:19">
      <c r="A7" s="10" t="s">
        <v>14</v>
      </c>
      <c r="B7" s="11">
        <v>1850</v>
      </c>
      <c r="C7" s="11">
        <v>2012</v>
      </c>
      <c r="D7" s="108">
        <f t="shared" si="1"/>
        <v>108.756756756757</v>
      </c>
      <c r="H7" s="10" t="s">
        <v>14</v>
      </c>
      <c r="I7" s="11">
        <v>2028</v>
      </c>
      <c r="J7" s="10" t="s">
        <v>108</v>
      </c>
      <c r="K7" s="11">
        <v>178</v>
      </c>
      <c r="L7">
        <f t="shared" si="2"/>
        <v>1850</v>
      </c>
      <c r="O7" s="10" t="s">
        <v>14</v>
      </c>
      <c r="P7" s="11">
        <v>2229</v>
      </c>
      <c r="Q7" s="10" t="s">
        <v>108</v>
      </c>
      <c r="R7" s="11">
        <v>217</v>
      </c>
      <c r="S7">
        <f t="shared" si="0"/>
        <v>2012</v>
      </c>
    </row>
    <row r="8" ht="21" customHeight="1" spans="1:19">
      <c r="A8" s="10" t="s">
        <v>16</v>
      </c>
      <c r="B8" s="11">
        <v>42275</v>
      </c>
      <c r="C8" s="11">
        <v>47491</v>
      </c>
      <c r="D8" s="108">
        <f t="shared" si="1"/>
        <v>112.338261383797</v>
      </c>
      <c r="H8" s="10" t="s">
        <v>16</v>
      </c>
      <c r="I8" s="11">
        <v>43222</v>
      </c>
      <c r="J8" s="10" t="s">
        <v>109</v>
      </c>
      <c r="K8" s="11">
        <v>947</v>
      </c>
      <c r="L8">
        <f t="shared" si="2"/>
        <v>42275</v>
      </c>
      <c r="O8" s="10" t="s">
        <v>16</v>
      </c>
      <c r="P8" s="11">
        <v>48383</v>
      </c>
      <c r="Q8" s="10" t="s">
        <v>109</v>
      </c>
      <c r="R8" s="11">
        <v>892</v>
      </c>
      <c r="S8">
        <f t="shared" si="0"/>
        <v>47491</v>
      </c>
    </row>
    <row r="9" ht="21" customHeight="1" spans="1:19">
      <c r="A9" s="10" t="s">
        <v>18</v>
      </c>
      <c r="B9" s="11">
        <v>6453</v>
      </c>
      <c r="C9" s="11">
        <v>7442</v>
      </c>
      <c r="D9" s="108">
        <f t="shared" si="1"/>
        <v>115.326204865954</v>
      </c>
      <c r="H9" s="10" t="s">
        <v>18</v>
      </c>
      <c r="I9" s="11">
        <v>6752</v>
      </c>
      <c r="J9" s="10" t="s">
        <v>110</v>
      </c>
      <c r="K9" s="11">
        <v>299</v>
      </c>
      <c r="L9">
        <f t="shared" si="2"/>
        <v>6453</v>
      </c>
      <c r="O9" s="10" t="s">
        <v>18</v>
      </c>
      <c r="P9" s="11">
        <v>7789</v>
      </c>
      <c r="Q9" s="10" t="s">
        <v>110</v>
      </c>
      <c r="R9" s="11">
        <v>347</v>
      </c>
      <c r="S9">
        <f t="shared" si="0"/>
        <v>7442</v>
      </c>
    </row>
    <row r="10" ht="21" customHeight="1" spans="1:19">
      <c r="A10" s="10" t="s">
        <v>20</v>
      </c>
      <c r="B10" s="11">
        <v>5671</v>
      </c>
      <c r="C10" s="11">
        <v>6439</v>
      </c>
      <c r="D10" s="108">
        <f t="shared" si="1"/>
        <v>113.542585081996</v>
      </c>
      <c r="H10" s="10" t="s">
        <v>20</v>
      </c>
      <c r="I10" s="11">
        <v>5806</v>
      </c>
      <c r="J10" s="10" t="s">
        <v>111</v>
      </c>
      <c r="K10" s="11">
        <v>135</v>
      </c>
      <c r="L10">
        <f t="shared" si="2"/>
        <v>5671</v>
      </c>
      <c r="O10" s="10" t="s">
        <v>20</v>
      </c>
      <c r="P10" s="11">
        <v>6596</v>
      </c>
      <c r="Q10" s="10" t="s">
        <v>111</v>
      </c>
      <c r="R10" s="11">
        <v>157</v>
      </c>
      <c r="S10">
        <f t="shared" si="0"/>
        <v>6439</v>
      </c>
    </row>
    <row r="11" ht="21" customHeight="1" spans="1:19">
      <c r="A11" s="10" t="s">
        <v>22</v>
      </c>
      <c r="B11" s="11">
        <v>7099</v>
      </c>
      <c r="C11" s="11">
        <v>8065</v>
      </c>
      <c r="D11" s="108">
        <f t="shared" si="1"/>
        <v>113.607550359206</v>
      </c>
      <c r="H11" s="10" t="s">
        <v>22</v>
      </c>
      <c r="I11" s="11">
        <v>7518</v>
      </c>
      <c r="J11" s="10" t="s">
        <v>112</v>
      </c>
      <c r="K11" s="11">
        <v>419</v>
      </c>
      <c r="L11">
        <f t="shared" si="2"/>
        <v>7099</v>
      </c>
      <c r="O11" s="10" t="s">
        <v>22</v>
      </c>
      <c r="P11" s="11">
        <v>8518</v>
      </c>
      <c r="Q11" s="10" t="s">
        <v>112</v>
      </c>
      <c r="R11" s="11">
        <v>453</v>
      </c>
      <c r="S11">
        <f t="shared" si="0"/>
        <v>8065</v>
      </c>
    </row>
    <row r="12" ht="21" customHeight="1" spans="1:19">
      <c r="A12" s="10" t="s">
        <v>24</v>
      </c>
      <c r="B12" s="11">
        <v>9653</v>
      </c>
      <c r="C12" s="11">
        <v>11247</v>
      </c>
      <c r="D12" s="108">
        <f t="shared" si="1"/>
        <v>116.513001139542</v>
      </c>
      <c r="H12" s="10" t="s">
        <v>24</v>
      </c>
      <c r="I12" s="11">
        <v>9858</v>
      </c>
      <c r="J12" s="10" t="s">
        <v>113</v>
      </c>
      <c r="K12" s="11">
        <v>205</v>
      </c>
      <c r="L12">
        <f t="shared" si="2"/>
        <v>9653</v>
      </c>
      <c r="O12" s="10" t="s">
        <v>24</v>
      </c>
      <c r="P12" s="11">
        <v>11539</v>
      </c>
      <c r="Q12" s="10" t="s">
        <v>113</v>
      </c>
      <c r="R12" s="11">
        <v>292</v>
      </c>
      <c r="S12">
        <f t="shared" si="0"/>
        <v>11247</v>
      </c>
    </row>
    <row r="13" ht="21" customHeight="1" spans="1:19">
      <c r="A13" s="10" t="s">
        <v>26</v>
      </c>
      <c r="B13" s="11">
        <v>2265</v>
      </c>
      <c r="C13" s="11">
        <v>2534</v>
      </c>
      <c r="D13" s="108">
        <f t="shared" si="1"/>
        <v>111.876379690949</v>
      </c>
      <c r="H13" s="10" t="s">
        <v>26</v>
      </c>
      <c r="I13" s="11">
        <v>2332</v>
      </c>
      <c r="J13" s="10" t="s">
        <v>114</v>
      </c>
      <c r="K13" s="11">
        <v>67</v>
      </c>
      <c r="L13">
        <f t="shared" si="2"/>
        <v>2265</v>
      </c>
      <c r="O13" s="10" t="s">
        <v>26</v>
      </c>
      <c r="P13" s="11">
        <v>2618</v>
      </c>
      <c r="Q13" s="10" t="s">
        <v>114</v>
      </c>
      <c r="R13" s="11">
        <v>84</v>
      </c>
      <c r="S13">
        <f t="shared" si="0"/>
        <v>2534</v>
      </c>
    </row>
    <row r="14" ht="21" customHeight="1" spans="1:19">
      <c r="A14" s="10" t="s">
        <v>28</v>
      </c>
      <c r="B14" s="11">
        <v>3572</v>
      </c>
      <c r="C14" s="11">
        <v>3950</v>
      </c>
      <c r="D14" s="108">
        <f t="shared" si="1"/>
        <v>110.582306830907</v>
      </c>
      <c r="H14" s="10" t="s">
        <v>28</v>
      </c>
      <c r="I14" s="11">
        <v>3572</v>
      </c>
      <c r="J14" s="10" t="s">
        <v>115</v>
      </c>
      <c r="K14" s="11">
        <v>0</v>
      </c>
      <c r="L14">
        <f t="shared" si="2"/>
        <v>3572</v>
      </c>
      <c r="O14" s="10" t="s">
        <v>28</v>
      </c>
      <c r="P14" s="11">
        <v>3950</v>
      </c>
      <c r="Q14" s="10" t="s">
        <v>115</v>
      </c>
      <c r="R14" s="11">
        <v>0</v>
      </c>
      <c r="S14">
        <f t="shared" si="0"/>
        <v>3950</v>
      </c>
    </row>
    <row r="15" ht="21" customHeight="1" spans="1:19">
      <c r="A15" s="10" t="s">
        <v>30</v>
      </c>
      <c r="B15" s="11">
        <v>19238</v>
      </c>
      <c r="C15" s="11">
        <v>21420</v>
      </c>
      <c r="D15" s="108">
        <f t="shared" si="1"/>
        <v>111.342135357106</v>
      </c>
      <c r="H15" s="10" t="s">
        <v>30</v>
      </c>
      <c r="I15" s="11">
        <v>19388</v>
      </c>
      <c r="J15" s="10" t="s">
        <v>116</v>
      </c>
      <c r="K15" s="11">
        <v>150</v>
      </c>
      <c r="L15">
        <f t="shared" si="2"/>
        <v>19238</v>
      </c>
      <c r="O15" s="10" t="s">
        <v>30</v>
      </c>
      <c r="P15" s="11">
        <v>21555</v>
      </c>
      <c r="Q15" s="10" t="s">
        <v>116</v>
      </c>
      <c r="R15" s="11">
        <v>135</v>
      </c>
      <c r="S15">
        <f t="shared" si="0"/>
        <v>21420</v>
      </c>
    </row>
    <row r="16" ht="21" customHeight="1" spans="1:19">
      <c r="A16" s="10" t="s">
        <v>32</v>
      </c>
      <c r="B16" s="11">
        <v>4383</v>
      </c>
      <c r="C16" s="11">
        <v>4860</v>
      </c>
      <c r="D16" s="108">
        <f t="shared" si="1"/>
        <v>110.88295687885</v>
      </c>
      <c r="H16" s="10" t="s">
        <v>32</v>
      </c>
      <c r="I16" s="11">
        <v>4383</v>
      </c>
      <c r="J16" s="10" t="s">
        <v>117</v>
      </c>
      <c r="K16" s="11">
        <v>0</v>
      </c>
      <c r="L16">
        <f t="shared" si="2"/>
        <v>4383</v>
      </c>
      <c r="O16" s="10" t="s">
        <v>32</v>
      </c>
      <c r="P16" s="11">
        <v>4860</v>
      </c>
      <c r="Q16" s="10" t="s">
        <v>117</v>
      </c>
      <c r="R16" s="11">
        <v>0</v>
      </c>
      <c r="S16">
        <f t="shared" si="0"/>
        <v>4860</v>
      </c>
    </row>
    <row r="17" ht="21" customHeight="1" spans="1:19">
      <c r="A17" s="10" t="s">
        <v>34</v>
      </c>
      <c r="B17" s="11">
        <v>0</v>
      </c>
      <c r="C17" s="11">
        <v>0</v>
      </c>
      <c r="D17" s="11">
        <v>0</v>
      </c>
      <c r="H17" s="10" t="s">
        <v>34</v>
      </c>
      <c r="I17" s="11">
        <v>5282</v>
      </c>
      <c r="J17" s="10" t="s">
        <v>118</v>
      </c>
      <c r="K17" s="11">
        <v>5282</v>
      </c>
      <c r="L17">
        <f t="shared" si="2"/>
        <v>0</v>
      </c>
      <c r="O17" s="10" t="s">
        <v>34</v>
      </c>
      <c r="P17" s="11">
        <v>5740</v>
      </c>
      <c r="Q17" s="10" t="s">
        <v>118</v>
      </c>
      <c r="R17" s="11">
        <v>5740</v>
      </c>
      <c r="S17">
        <f t="shared" si="0"/>
        <v>0</v>
      </c>
    </row>
    <row r="18" ht="21" customHeight="1" spans="1:19">
      <c r="A18" s="10" t="s">
        <v>36</v>
      </c>
      <c r="B18" s="11">
        <v>433</v>
      </c>
      <c r="C18" s="11">
        <v>507</v>
      </c>
      <c r="D18" s="108">
        <f t="shared" si="1"/>
        <v>117.090069284065</v>
      </c>
      <c r="H18" s="10" t="s">
        <v>36</v>
      </c>
      <c r="I18" s="11">
        <v>482</v>
      </c>
      <c r="J18" s="10" t="s">
        <v>119</v>
      </c>
      <c r="K18" s="11">
        <v>49</v>
      </c>
      <c r="L18">
        <f t="shared" si="2"/>
        <v>433</v>
      </c>
      <c r="O18" s="10" t="s">
        <v>36</v>
      </c>
      <c r="P18" s="11">
        <v>566</v>
      </c>
      <c r="Q18" s="10" t="s">
        <v>119</v>
      </c>
      <c r="R18" s="11">
        <v>59</v>
      </c>
      <c r="S18">
        <f t="shared" si="0"/>
        <v>507</v>
      </c>
    </row>
    <row r="19" ht="21" customHeight="1" spans="1:19">
      <c r="A19" s="10" t="s">
        <v>120</v>
      </c>
      <c r="B19" s="11">
        <v>0</v>
      </c>
      <c r="C19" s="35">
        <v>0</v>
      </c>
      <c r="D19" s="108">
        <v>0</v>
      </c>
      <c r="H19" s="10" t="s">
        <v>38</v>
      </c>
      <c r="I19" s="11"/>
      <c r="K19" s="11">
        <v>0</v>
      </c>
      <c r="L19">
        <f t="shared" si="2"/>
        <v>0</v>
      </c>
      <c r="O19" s="10" t="s">
        <v>38</v>
      </c>
      <c r="P19" s="11">
        <v>0</v>
      </c>
      <c r="R19" s="11"/>
      <c r="S19">
        <f t="shared" si="0"/>
        <v>0</v>
      </c>
    </row>
    <row r="20" ht="21" customHeight="1" spans="1:19">
      <c r="A20" s="7" t="s">
        <v>40</v>
      </c>
      <c r="B20" s="8">
        <f>SUM(B21:B28)</f>
        <v>100675</v>
      </c>
      <c r="C20" s="8">
        <f>SUM(C21:C28)</f>
        <v>93515</v>
      </c>
      <c r="D20" s="108">
        <f t="shared" si="1"/>
        <v>92.8880059597715</v>
      </c>
      <c r="H20" s="10" t="s">
        <v>40</v>
      </c>
      <c r="I20" s="11">
        <f>SUM(I21:I28)</f>
        <v>106392</v>
      </c>
      <c r="J20" s="10" t="s">
        <v>121</v>
      </c>
      <c r="K20" s="11">
        <f>SUM(K21:K28)</f>
        <v>5717</v>
      </c>
      <c r="L20">
        <f t="shared" si="2"/>
        <v>100675</v>
      </c>
      <c r="O20" s="10" t="s">
        <v>40</v>
      </c>
      <c r="P20" s="11">
        <v>94800</v>
      </c>
      <c r="Q20" s="10" t="s">
        <v>121</v>
      </c>
      <c r="R20" s="11">
        <f>SUM(R21:R28)</f>
        <v>1285</v>
      </c>
      <c r="S20">
        <f t="shared" si="0"/>
        <v>93515</v>
      </c>
    </row>
    <row r="21" ht="21" customHeight="1" spans="1:19">
      <c r="A21" s="10" t="s">
        <v>42</v>
      </c>
      <c r="B21" s="11">
        <v>8559</v>
      </c>
      <c r="C21" s="11">
        <v>8018</v>
      </c>
      <c r="D21" s="108">
        <f t="shared" si="1"/>
        <v>93.6791681271176</v>
      </c>
      <c r="H21" s="10" t="s">
        <v>42</v>
      </c>
      <c r="I21" s="11">
        <v>8559</v>
      </c>
      <c r="J21" s="10" t="s">
        <v>42</v>
      </c>
      <c r="K21" s="11">
        <v>0</v>
      </c>
      <c r="L21">
        <f t="shared" si="2"/>
        <v>8559</v>
      </c>
      <c r="O21" s="10" t="s">
        <v>42</v>
      </c>
      <c r="P21" s="11">
        <v>8018</v>
      </c>
      <c r="Q21" s="10" t="s">
        <v>42</v>
      </c>
      <c r="R21" s="11"/>
      <c r="S21">
        <f t="shared" si="0"/>
        <v>8018</v>
      </c>
    </row>
    <row r="22" ht="21" customHeight="1" spans="1:19">
      <c r="A22" s="10" t="s">
        <v>44</v>
      </c>
      <c r="B22" s="11">
        <v>5878</v>
      </c>
      <c r="C22" s="11">
        <v>5831</v>
      </c>
      <c r="D22" s="108">
        <f t="shared" si="1"/>
        <v>99.2004083021436</v>
      </c>
      <c r="H22" s="10" t="s">
        <v>44</v>
      </c>
      <c r="I22" s="11">
        <v>5878</v>
      </c>
      <c r="J22" s="10" t="s">
        <v>44</v>
      </c>
      <c r="K22" s="11">
        <v>0</v>
      </c>
      <c r="L22">
        <f t="shared" si="2"/>
        <v>5878</v>
      </c>
      <c r="O22" s="10" t="s">
        <v>44</v>
      </c>
      <c r="P22" s="11">
        <v>5831</v>
      </c>
      <c r="Q22" s="10" t="s">
        <v>44</v>
      </c>
      <c r="R22" s="11"/>
      <c r="S22">
        <f t="shared" si="0"/>
        <v>5831</v>
      </c>
    </row>
    <row r="23" ht="21" customHeight="1" spans="1:19">
      <c r="A23" s="10" t="s">
        <v>46</v>
      </c>
      <c r="B23" s="11">
        <v>5705</v>
      </c>
      <c r="C23" s="11">
        <v>5088</v>
      </c>
      <c r="D23" s="108">
        <f t="shared" si="1"/>
        <v>89.1849255039439</v>
      </c>
      <c r="H23" s="10" t="s">
        <v>46</v>
      </c>
      <c r="I23" s="11">
        <v>5705</v>
      </c>
      <c r="J23" s="10" t="s">
        <v>46</v>
      </c>
      <c r="K23" s="11">
        <v>0</v>
      </c>
      <c r="L23">
        <f t="shared" si="2"/>
        <v>5705</v>
      </c>
      <c r="O23" s="10" t="s">
        <v>46</v>
      </c>
      <c r="P23" s="11">
        <v>5088</v>
      </c>
      <c r="Q23" s="10" t="s">
        <v>46</v>
      </c>
      <c r="R23" s="11"/>
      <c r="S23">
        <f t="shared" si="0"/>
        <v>5088</v>
      </c>
    </row>
    <row r="24" ht="21" customHeight="1" spans="1:19">
      <c r="A24" s="10" t="s">
        <v>48</v>
      </c>
      <c r="B24" s="11">
        <v>8529</v>
      </c>
      <c r="C24" s="11">
        <v>7899</v>
      </c>
      <c r="D24" s="108">
        <f t="shared" si="1"/>
        <v>92.6134365107281</v>
      </c>
      <c r="H24" s="10" t="s">
        <v>48</v>
      </c>
      <c r="I24" s="11">
        <v>8933</v>
      </c>
      <c r="J24" s="10" t="s">
        <v>48</v>
      </c>
      <c r="K24" s="11">
        <v>404</v>
      </c>
      <c r="L24">
        <f t="shared" si="2"/>
        <v>8529</v>
      </c>
      <c r="O24" s="10" t="s">
        <v>48</v>
      </c>
      <c r="P24" s="11">
        <v>7899</v>
      </c>
      <c r="Q24" s="10" t="s">
        <v>48</v>
      </c>
      <c r="R24" s="11"/>
      <c r="S24">
        <f t="shared" si="0"/>
        <v>7899</v>
      </c>
    </row>
    <row r="25" ht="27" customHeight="1" spans="1:19">
      <c r="A25" s="10" t="s">
        <v>122</v>
      </c>
      <c r="B25" s="11">
        <v>66643</v>
      </c>
      <c r="C25" s="11">
        <v>62553</v>
      </c>
      <c r="D25" s="108">
        <f t="shared" si="1"/>
        <v>93.8628213015621</v>
      </c>
      <c r="H25" s="10" t="s">
        <v>122</v>
      </c>
      <c r="I25" s="11">
        <v>71616</v>
      </c>
      <c r="J25" s="10" t="s">
        <v>122</v>
      </c>
      <c r="K25" s="11">
        <v>4973</v>
      </c>
      <c r="L25">
        <f t="shared" si="2"/>
        <v>66643</v>
      </c>
      <c r="O25" s="10" t="s">
        <v>50</v>
      </c>
      <c r="P25" s="11">
        <v>63838</v>
      </c>
      <c r="Q25" s="10" t="s">
        <v>122</v>
      </c>
      <c r="R25" s="11">
        <v>1285</v>
      </c>
      <c r="S25">
        <f t="shared" si="0"/>
        <v>62553</v>
      </c>
    </row>
    <row r="26" ht="21" customHeight="1" spans="1:19">
      <c r="A26" s="10" t="s">
        <v>52</v>
      </c>
      <c r="B26" s="11">
        <v>1067</v>
      </c>
      <c r="C26" s="11">
        <v>0</v>
      </c>
      <c r="D26" s="108">
        <f t="shared" si="1"/>
        <v>0</v>
      </c>
      <c r="H26" s="10" t="s">
        <v>52</v>
      </c>
      <c r="I26" s="11">
        <v>1068</v>
      </c>
      <c r="J26" s="10" t="s">
        <v>52</v>
      </c>
      <c r="K26" s="11">
        <v>1</v>
      </c>
      <c r="L26">
        <f t="shared" si="2"/>
        <v>1067</v>
      </c>
      <c r="O26" s="10" t="s">
        <v>52</v>
      </c>
      <c r="P26" s="11">
        <v>0</v>
      </c>
      <c r="Q26" s="10" t="s">
        <v>52</v>
      </c>
      <c r="R26" s="11"/>
      <c r="S26">
        <f t="shared" si="0"/>
        <v>0</v>
      </c>
    </row>
    <row r="27" ht="21" customHeight="1" spans="1:19">
      <c r="A27" s="10" t="s">
        <v>54</v>
      </c>
      <c r="B27" s="11">
        <v>685</v>
      </c>
      <c r="C27" s="11">
        <v>610</v>
      </c>
      <c r="D27" s="108">
        <f t="shared" si="1"/>
        <v>89.051094890511</v>
      </c>
      <c r="H27" s="10" t="s">
        <v>54</v>
      </c>
      <c r="I27" s="11">
        <v>685</v>
      </c>
      <c r="J27" s="10" t="s">
        <v>54</v>
      </c>
      <c r="K27" s="11">
        <v>0</v>
      </c>
      <c r="L27">
        <f t="shared" si="2"/>
        <v>685</v>
      </c>
      <c r="O27" s="10" t="s">
        <v>54</v>
      </c>
      <c r="P27" s="11">
        <v>610</v>
      </c>
      <c r="Q27" s="10" t="s">
        <v>54</v>
      </c>
      <c r="R27" s="11"/>
      <c r="S27">
        <f t="shared" si="0"/>
        <v>610</v>
      </c>
    </row>
    <row r="28" ht="21" customHeight="1" spans="1:19">
      <c r="A28" s="10" t="s">
        <v>38</v>
      </c>
      <c r="B28" s="11">
        <v>3609</v>
      </c>
      <c r="C28" s="11">
        <v>3516</v>
      </c>
      <c r="D28" s="108">
        <f t="shared" si="1"/>
        <v>97.4231088944306</v>
      </c>
      <c r="H28" s="10" t="s">
        <v>38</v>
      </c>
      <c r="I28" s="11">
        <v>3948</v>
      </c>
      <c r="J28" s="10" t="s">
        <v>38</v>
      </c>
      <c r="K28" s="11">
        <v>339</v>
      </c>
      <c r="L28">
        <f t="shared" si="2"/>
        <v>3609</v>
      </c>
      <c r="O28" s="10" t="s">
        <v>38</v>
      </c>
      <c r="P28" s="11">
        <v>3516</v>
      </c>
      <c r="Q28" s="10" t="s">
        <v>38</v>
      </c>
      <c r="R28" s="11"/>
      <c r="S28">
        <f t="shared" si="0"/>
        <v>3516</v>
      </c>
    </row>
    <row r="29" ht="21" customHeight="1" spans="1:19">
      <c r="A29" s="6" t="s">
        <v>123</v>
      </c>
      <c r="B29" s="8">
        <f>B4+B20</f>
        <v>283861</v>
      </c>
      <c r="C29" s="8">
        <f>C4+C20</f>
        <v>302255</v>
      </c>
      <c r="D29" s="108">
        <f t="shared" si="1"/>
        <v>106.479932079433</v>
      </c>
    </row>
  </sheetData>
  <mergeCells count="7">
    <mergeCell ref="A1:D1"/>
    <mergeCell ref="H2:L2"/>
    <mergeCell ref="O2:S2"/>
    <mergeCell ref="H3:I3"/>
    <mergeCell ref="J3:K3"/>
    <mergeCell ref="O3:P3"/>
    <mergeCell ref="Q3:R3"/>
  </mergeCells>
  <printOptions horizontalCentered="1" gridLines="1"/>
  <pageMargins left="0.708333333333333" right="0.708333333333333" top="0.747916666666667" bottom="0.747916666666667" header="0.314583333333333" footer="0.314583333333333"/>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29"/>
  <sheetViews>
    <sheetView workbookViewId="0">
      <selection activeCell="C4" sqref="$A4:$XFD4"/>
    </sheetView>
  </sheetViews>
  <sheetFormatPr defaultColWidth="9" defaultRowHeight="14.25" outlineLevelCol="6"/>
  <cols>
    <col min="1" max="1" width="24.5" style="94" customWidth="1"/>
    <col min="2" max="4" width="10.375" style="95" customWidth="1"/>
    <col min="5" max="5" width="9.875" style="95" customWidth="1"/>
    <col min="6" max="6" width="10.375" style="96" customWidth="1"/>
    <col min="7" max="7" width="10.375" style="97" customWidth="1"/>
    <col min="8" max="16384" width="9" style="94"/>
  </cols>
  <sheetData>
    <row r="1" ht="36" customHeight="1" spans="1:7">
      <c r="A1" s="3" t="s">
        <v>124</v>
      </c>
      <c r="B1" s="3"/>
      <c r="C1" s="3"/>
      <c r="D1" s="3"/>
      <c r="E1" s="3"/>
      <c r="F1" s="3"/>
      <c r="G1" s="3"/>
    </row>
    <row r="2" ht="21" customHeight="1" spans="1:7">
      <c r="A2" s="4"/>
      <c r="B2" s="4"/>
      <c r="C2" s="4"/>
      <c r="D2" s="4"/>
      <c r="E2" s="98"/>
      <c r="F2" s="30" t="s">
        <v>1</v>
      </c>
      <c r="G2" s="30"/>
    </row>
    <row r="3" ht="31" customHeight="1" spans="1:7">
      <c r="A3" s="6" t="s">
        <v>125</v>
      </c>
      <c r="B3" s="99" t="s">
        <v>97</v>
      </c>
      <c r="C3" s="100" t="s">
        <v>98</v>
      </c>
      <c r="D3" s="100"/>
      <c r="E3" s="100"/>
      <c r="F3" s="101" t="s">
        <v>126</v>
      </c>
      <c r="G3" s="102" t="s">
        <v>99</v>
      </c>
    </row>
    <row r="4" ht="31" customHeight="1" spans="1:7">
      <c r="A4" s="6"/>
      <c r="B4" s="99"/>
      <c r="C4" s="100" t="s">
        <v>127</v>
      </c>
      <c r="D4" s="100" t="s">
        <v>128</v>
      </c>
      <c r="E4" s="100" t="s">
        <v>129</v>
      </c>
      <c r="F4" s="103"/>
      <c r="G4" s="102"/>
    </row>
    <row r="5" ht="22.5" customHeight="1" spans="1:7">
      <c r="A5" s="10" t="s">
        <v>9</v>
      </c>
      <c r="B5" s="11">
        <v>65722</v>
      </c>
      <c r="C5" s="11">
        <f>D5+E5</f>
        <v>107095</v>
      </c>
      <c r="D5" s="11">
        <v>107046</v>
      </c>
      <c r="E5" s="11">
        <v>49</v>
      </c>
      <c r="F5" s="11">
        <f>C5-B5</f>
        <v>41373</v>
      </c>
      <c r="G5" s="9">
        <f>C5/B5*100</f>
        <v>162.951523082073</v>
      </c>
    </row>
    <row r="6" ht="22.5" customHeight="1" spans="1:7">
      <c r="A6" s="10" t="s">
        <v>11</v>
      </c>
      <c r="B6" s="11">
        <v>271</v>
      </c>
      <c r="C6" s="11">
        <f t="shared" ref="C6:C27" si="0">D6+E6</f>
        <v>339</v>
      </c>
      <c r="D6" s="11">
        <v>339</v>
      </c>
      <c r="E6" s="11"/>
      <c r="F6" s="11">
        <f t="shared" ref="F6:F29" si="1">C6-B6</f>
        <v>68</v>
      </c>
      <c r="G6" s="9">
        <f t="shared" ref="G6:G29" si="2">C6/B6*100</f>
        <v>125.092250922509</v>
      </c>
    </row>
    <row r="7" ht="22.5" customHeight="1" spans="1:7">
      <c r="A7" s="10" t="s">
        <v>13</v>
      </c>
      <c r="B7" s="11">
        <v>19071</v>
      </c>
      <c r="C7" s="11">
        <f t="shared" si="0"/>
        <v>14515</v>
      </c>
      <c r="D7" s="11">
        <v>13463</v>
      </c>
      <c r="E7" s="11">
        <v>1052</v>
      </c>
      <c r="F7" s="11">
        <f t="shared" si="1"/>
        <v>-4556</v>
      </c>
      <c r="G7" s="9">
        <f t="shared" si="2"/>
        <v>76.1103245765822</v>
      </c>
    </row>
    <row r="8" ht="22.5" customHeight="1" spans="1:7">
      <c r="A8" s="10" t="s">
        <v>15</v>
      </c>
      <c r="B8" s="11">
        <v>87359</v>
      </c>
      <c r="C8" s="11">
        <f t="shared" si="0"/>
        <v>94107</v>
      </c>
      <c r="D8" s="11">
        <v>80657</v>
      </c>
      <c r="E8" s="11">
        <v>13450</v>
      </c>
      <c r="F8" s="11">
        <f t="shared" si="1"/>
        <v>6748</v>
      </c>
      <c r="G8" s="9">
        <f t="shared" si="2"/>
        <v>107.724447395231</v>
      </c>
    </row>
    <row r="9" ht="22.5" customHeight="1" spans="1:7">
      <c r="A9" s="10" t="s">
        <v>17</v>
      </c>
      <c r="B9" s="11">
        <v>34056</v>
      </c>
      <c r="C9" s="11">
        <f t="shared" si="0"/>
        <v>37023</v>
      </c>
      <c r="D9" s="11">
        <v>37023</v>
      </c>
      <c r="E9" s="11"/>
      <c r="F9" s="11">
        <f t="shared" si="1"/>
        <v>2967</v>
      </c>
      <c r="G9" s="9">
        <f t="shared" si="2"/>
        <v>108.712121212121</v>
      </c>
    </row>
    <row r="10" ht="22.5" customHeight="1" spans="1:7">
      <c r="A10" s="10" t="s">
        <v>19</v>
      </c>
      <c r="B10" s="11">
        <v>3670</v>
      </c>
      <c r="C10" s="11">
        <f t="shared" si="0"/>
        <v>4290</v>
      </c>
      <c r="D10" s="11">
        <v>3774</v>
      </c>
      <c r="E10" s="11">
        <v>516</v>
      </c>
      <c r="F10" s="11">
        <f t="shared" si="1"/>
        <v>620</v>
      </c>
      <c r="G10" s="9">
        <f t="shared" si="2"/>
        <v>116.893732970027</v>
      </c>
    </row>
    <row r="11" ht="22.5" customHeight="1" spans="1:7">
      <c r="A11" s="10" t="s">
        <v>21</v>
      </c>
      <c r="B11" s="11">
        <v>59124</v>
      </c>
      <c r="C11" s="11">
        <f t="shared" si="0"/>
        <v>64977</v>
      </c>
      <c r="D11" s="11">
        <v>55908</v>
      </c>
      <c r="E11" s="11">
        <v>9069</v>
      </c>
      <c r="F11" s="11">
        <f t="shared" si="1"/>
        <v>5853</v>
      </c>
      <c r="G11" s="9">
        <f t="shared" si="2"/>
        <v>109.899533184494</v>
      </c>
    </row>
    <row r="12" ht="22.5" customHeight="1" spans="1:7">
      <c r="A12" s="10" t="s">
        <v>23</v>
      </c>
      <c r="B12" s="11">
        <v>38438</v>
      </c>
      <c r="C12" s="11">
        <f t="shared" si="0"/>
        <v>33614</v>
      </c>
      <c r="D12" s="11">
        <v>25164</v>
      </c>
      <c r="E12" s="11">
        <v>8450</v>
      </c>
      <c r="F12" s="11">
        <f t="shared" si="1"/>
        <v>-4824</v>
      </c>
      <c r="G12" s="9">
        <f t="shared" si="2"/>
        <v>87.4499193506426</v>
      </c>
    </row>
    <row r="13" ht="22.5" customHeight="1" spans="1:7">
      <c r="A13" s="10" t="s">
        <v>25</v>
      </c>
      <c r="B13" s="11">
        <v>34303</v>
      </c>
      <c r="C13" s="11">
        <f t="shared" si="0"/>
        <v>15640</v>
      </c>
      <c r="D13" s="11">
        <v>14725</v>
      </c>
      <c r="E13" s="11">
        <v>915</v>
      </c>
      <c r="F13" s="11">
        <f t="shared" si="1"/>
        <v>-18663</v>
      </c>
      <c r="G13" s="9">
        <f t="shared" si="2"/>
        <v>45.5936798530741</v>
      </c>
    </row>
    <row r="14" ht="22.5" customHeight="1" spans="1:7">
      <c r="A14" s="10" t="s">
        <v>27</v>
      </c>
      <c r="B14" s="11">
        <v>37774</v>
      </c>
      <c r="C14" s="11">
        <f t="shared" si="0"/>
        <v>28007</v>
      </c>
      <c r="D14" s="11">
        <v>28007</v>
      </c>
      <c r="E14" s="11"/>
      <c r="F14" s="11">
        <f t="shared" si="1"/>
        <v>-9767</v>
      </c>
      <c r="G14" s="9">
        <f t="shared" si="2"/>
        <v>74.1435908296712</v>
      </c>
    </row>
    <row r="15" ht="22.5" customHeight="1" spans="1:7">
      <c r="A15" s="10" t="s">
        <v>29</v>
      </c>
      <c r="B15" s="11">
        <v>56907</v>
      </c>
      <c r="C15" s="11">
        <f t="shared" si="0"/>
        <v>51298</v>
      </c>
      <c r="D15" s="11">
        <v>45599</v>
      </c>
      <c r="E15" s="11">
        <v>5699</v>
      </c>
      <c r="F15" s="11">
        <f t="shared" si="1"/>
        <v>-5609</v>
      </c>
      <c r="G15" s="9">
        <f t="shared" si="2"/>
        <v>90.1435675751665</v>
      </c>
    </row>
    <row r="16" ht="22.5" customHeight="1" spans="1:7">
      <c r="A16" s="10" t="s">
        <v>31</v>
      </c>
      <c r="B16" s="11">
        <v>13478</v>
      </c>
      <c r="C16" s="11">
        <f t="shared" si="0"/>
        <v>17569</v>
      </c>
      <c r="D16" s="11">
        <v>17569</v>
      </c>
      <c r="E16" s="11"/>
      <c r="F16" s="11">
        <f t="shared" si="1"/>
        <v>4091</v>
      </c>
      <c r="G16" s="9">
        <f t="shared" si="2"/>
        <v>130.353168125835</v>
      </c>
    </row>
    <row r="17" ht="22.5" customHeight="1" spans="1:7">
      <c r="A17" s="10" t="s">
        <v>130</v>
      </c>
      <c r="B17" s="11">
        <v>18518</v>
      </c>
      <c r="C17" s="11">
        <f t="shared" si="0"/>
        <v>1542</v>
      </c>
      <c r="D17" s="11">
        <v>1542</v>
      </c>
      <c r="E17" s="11"/>
      <c r="F17" s="11">
        <f t="shared" si="1"/>
        <v>-16976</v>
      </c>
      <c r="G17" s="9">
        <f t="shared" si="2"/>
        <v>8.32703315692839</v>
      </c>
    </row>
    <row r="18" ht="22.5" customHeight="1" spans="1:7">
      <c r="A18" s="10" t="s">
        <v>35</v>
      </c>
      <c r="B18" s="11">
        <v>829</v>
      </c>
      <c r="C18" s="11">
        <f t="shared" si="0"/>
        <v>461</v>
      </c>
      <c r="D18" s="11">
        <v>461</v>
      </c>
      <c r="E18" s="11"/>
      <c r="F18" s="11">
        <f t="shared" si="1"/>
        <v>-368</v>
      </c>
      <c r="G18" s="9">
        <f t="shared" si="2"/>
        <v>55.6091676718938</v>
      </c>
    </row>
    <row r="19" ht="22.5" customHeight="1" spans="1:7">
      <c r="A19" s="10" t="s">
        <v>37</v>
      </c>
      <c r="B19" s="11">
        <v>49</v>
      </c>
      <c r="C19" s="11">
        <f t="shared" si="0"/>
        <v>0</v>
      </c>
      <c r="D19" s="11">
        <v>0</v>
      </c>
      <c r="E19" s="11"/>
      <c r="F19" s="11">
        <f t="shared" si="1"/>
        <v>-49</v>
      </c>
      <c r="G19" s="9">
        <f t="shared" si="2"/>
        <v>0</v>
      </c>
    </row>
    <row r="20" ht="22.5" customHeight="1" spans="1:7">
      <c r="A20" s="10" t="s">
        <v>39</v>
      </c>
      <c r="B20" s="11">
        <v>0</v>
      </c>
      <c r="C20" s="11">
        <f t="shared" si="0"/>
        <v>340</v>
      </c>
      <c r="D20" s="11">
        <v>340</v>
      </c>
      <c r="E20" s="11"/>
      <c r="F20" s="11">
        <f t="shared" si="1"/>
        <v>340</v>
      </c>
      <c r="G20" s="9"/>
    </row>
    <row r="21" ht="22.5" customHeight="1" spans="1:7">
      <c r="A21" s="10" t="s">
        <v>41</v>
      </c>
      <c r="B21" s="11">
        <v>4018</v>
      </c>
      <c r="C21" s="11">
        <f t="shared" si="0"/>
        <v>1141</v>
      </c>
      <c r="D21" s="11">
        <v>1141</v>
      </c>
      <c r="E21" s="11"/>
      <c r="F21" s="11">
        <f t="shared" si="1"/>
        <v>-2877</v>
      </c>
      <c r="G21" s="9">
        <f t="shared" si="2"/>
        <v>28.397212543554</v>
      </c>
    </row>
    <row r="22" ht="22.5" customHeight="1" spans="1:7">
      <c r="A22" s="10" t="s">
        <v>43</v>
      </c>
      <c r="B22" s="11">
        <v>10278</v>
      </c>
      <c r="C22" s="11">
        <f t="shared" si="0"/>
        <v>10178</v>
      </c>
      <c r="D22" s="11">
        <v>9666</v>
      </c>
      <c r="E22" s="11">
        <v>512</v>
      </c>
      <c r="F22" s="11">
        <f t="shared" si="1"/>
        <v>-100</v>
      </c>
      <c r="G22" s="9">
        <f t="shared" si="2"/>
        <v>99.0270480638256</v>
      </c>
    </row>
    <row r="23" ht="22.5" customHeight="1" spans="1:7">
      <c r="A23" s="10" t="s">
        <v>45</v>
      </c>
      <c r="B23" s="11">
        <v>612</v>
      </c>
      <c r="C23" s="11">
        <f t="shared" si="0"/>
        <v>1896</v>
      </c>
      <c r="D23" s="11">
        <v>554</v>
      </c>
      <c r="E23" s="11">
        <v>1342</v>
      </c>
      <c r="F23" s="11">
        <f t="shared" si="1"/>
        <v>1284</v>
      </c>
      <c r="G23" s="9">
        <f t="shared" si="2"/>
        <v>309.803921568627</v>
      </c>
    </row>
    <row r="24" ht="22.5" customHeight="1" spans="1:7">
      <c r="A24" s="10" t="s">
        <v>47</v>
      </c>
      <c r="B24" s="11">
        <v>5772</v>
      </c>
      <c r="C24" s="11">
        <f t="shared" si="0"/>
        <v>2913</v>
      </c>
      <c r="D24" s="11">
        <v>2913</v>
      </c>
      <c r="E24" s="11"/>
      <c r="F24" s="11">
        <f t="shared" si="1"/>
        <v>-2859</v>
      </c>
      <c r="G24" s="9">
        <f t="shared" si="2"/>
        <v>50.4677754677755</v>
      </c>
    </row>
    <row r="25" ht="22.5" customHeight="1" spans="1:7">
      <c r="A25" s="10" t="s">
        <v>49</v>
      </c>
      <c r="B25" s="11">
        <v>0</v>
      </c>
      <c r="C25" s="11">
        <f t="shared" si="0"/>
        <v>5000</v>
      </c>
      <c r="D25" s="11">
        <v>5000</v>
      </c>
      <c r="E25" s="11"/>
      <c r="F25" s="11">
        <f t="shared" si="1"/>
        <v>5000</v>
      </c>
      <c r="G25" s="9"/>
    </row>
    <row r="26" ht="22.5" customHeight="1" spans="1:7">
      <c r="A26" s="10" t="s">
        <v>51</v>
      </c>
      <c r="B26" s="11">
        <v>2254</v>
      </c>
      <c r="C26" s="11">
        <f t="shared" si="0"/>
        <v>1720</v>
      </c>
      <c r="D26" s="11">
        <v>1674</v>
      </c>
      <c r="E26" s="11">
        <v>46</v>
      </c>
      <c r="F26" s="11">
        <f t="shared" si="1"/>
        <v>-534</v>
      </c>
      <c r="G26" s="9">
        <f t="shared" si="2"/>
        <v>76.3087843833185</v>
      </c>
    </row>
    <row r="27" ht="22.5" customHeight="1" spans="1:7">
      <c r="A27" s="10" t="s">
        <v>53</v>
      </c>
      <c r="B27" s="11">
        <v>4450</v>
      </c>
      <c r="C27" s="11">
        <f t="shared" si="0"/>
        <v>4706</v>
      </c>
      <c r="D27" s="11">
        <v>4706</v>
      </c>
      <c r="E27" s="11"/>
      <c r="F27" s="11">
        <f t="shared" si="1"/>
        <v>256</v>
      </c>
      <c r="G27" s="9">
        <f t="shared" si="2"/>
        <v>105.752808988764</v>
      </c>
    </row>
    <row r="28" ht="22.5" customHeight="1" spans="1:7">
      <c r="A28" s="10" t="s">
        <v>131</v>
      </c>
      <c r="B28" s="11">
        <v>1</v>
      </c>
      <c r="C28" s="11">
        <v>0</v>
      </c>
      <c r="D28" s="11">
        <v>0</v>
      </c>
      <c r="E28" s="11"/>
      <c r="F28" s="11">
        <f t="shared" si="1"/>
        <v>-1</v>
      </c>
      <c r="G28" s="9">
        <f t="shared" si="2"/>
        <v>0</v>
      </c>
    </row>
    <row r="29" ht="22.5" customHeight="1" spans="1:7">
      <c r="A29" s="6" t="s">
        <v>132</v>
      </c>
      <c r="B29" s="8">
        <f>SUM(B5:B28)</f>
        <v>496954</v>
      </c>
      <c r="C29" s="8">
        <f>SUM(C5:C28)</f>
        <v>498371</v>
      </c>
      <c r="D29" s="8">
        <f>SUM(D5:D28)</f>
        <v>457271</v>
      </c>
      <c r="E29" s="8">
        <f>SUM(E5:E28)</f>
        <v>41100</v>
      </c>
      <c r="F29" s="8">
        <f t="shared" si="1"/>
        <v>1417</v>
      </c>
      <c r="G29" s="9">
        <f t="shared" si="2"/>
        <v>100.285137054939</v>
      </c>
    </row>
  </sheetData>
  <mergeCells count="7">
    <mergeCell ref="A1:G1"/>
    <mergeCell ref="F2:G2"/>
    <mergeCell ref="C3:E3"/>
    <mergeCell ref="A3:A4"/>
    <mergeCell ref="B3:B4"/>
    <mergeCell ref="F3:F4"/>
    <mergeCell ref="G3:G4"/>
  </mergeCells>
  <printOptions horizontalCentered="1" gridLines="1"/>
  <pageMargins left="0.700694444444445" right="0.700694444444445" top="0.751388888888889" bottom="0.751388888888889" header="0.298611111111111" footer="0.298611111111111"/>
  <pageSetup paperSize="9" scale="9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252"/>
  <sheetViews>
    <sheetView workbookViewId="0">
      <selection activeCell="I8" sqref="I8"/>
    </sheetView>
  </sheetViews>
  <sheetFormatPr defaultColWidth="9" defaultRowHeight="14.25" outlineLevelCol="3"/>
  <cols>
    <col min="1" max="1" width="19.625" style="75" customWidth="1"/>
    <col min="2" max="2" width="44.375" style="76" customWidth="1"/>
    <col min="3" max="3" width="17.375" style="77" customWidth="1"/>
    <col min="4" max="4" width="17.375" style="76" customWidth="1"/>
    <col min="5" max="199" width="9" style="78"/>
    <col min="200" max="200" width="7.25" style="78" customWidth="1"/>
    <col min="201" max="201" width="9" style="78"/>
    <col min="202" max="202" width="16.875" style="78" customWidth="1"/>
    <col min="203" max="203" width="46.375" style="78" customWidth="1"/>
    <col min="204" max="204" width="14" style="78" customWidth="1"/>
    <col min="205" max="205" width="21.75" style="78" customWidth="1"/>
    <col min="206" max="210" width="9" style="78"/>
    <col min="211" max="211" width="45" style="78" customWidth="1"/>
    <col min="212" max="215" width="9" style="78"/>
    <col min="216" max="216" width="14.375" style="78" customWidth="1"/>
    <col min="217" max="217" width="33" style="78" customWidth="1"/>
    <col min="218" max="455" width="9" style="78"/>
    <col min="456" max="456" width="7.25" style="78" customWidth="1"/>
    <col min="457" max="457" width="9" style="78"/>
    <col min="458" max="458" width="16.875" style="78" customWidth="1"/>
    <col min="459" max="459" width="46.375" style="78" customWidth="1"/>
    <col min="460" max="460" width="14" style="78" customWidth="1"/>
    <col min="461" max="461" width="21.75" style="78" customWidth="1"/>
    <col min="462" max="466" width="9" style="78"/>
    <col min="467" max="467" width="45" style="78" customWidth="1"/>
    <col min="468" max="471" width="9" style="78"/>
    <col min="472" max="472" width="14.375" style="78" customWidth="1"/>
    <col min="473" max="473" width="33" style="78" customWidth="1"/>
    <col min="474" max="711" width="9" style="78"/>
    <col min="712" max="712" width="7.25" style="78" customWidth="1"/>
    <col min="713" max="713" width="9" style="78"/>
    <col min="714" max="714" width="16.875" style="78" customWidth="1"/>
    <col min="715" max="715" width="46.375" style="78" customWidth="1"/>
    <col min="716" max="716" width="14" style="78" customWidth="1"/>
    <col min="717" max="717" width="21.75" style="78" customWidth="1"/>
    <col min="718" max="722" width="9" style="78"/>
    <col min="723" max="723" width="45" style="78" customWidth="1"/>
    <col min="724" max="727" width="9" style="78"/>
    <col min="728" max="728" width="14.375" style="78" customWidth="1"/>
    <col min="729" max="729" width="33" style="78" customWidth="1"/>
    <col min="730" max="967" width="9" style="78"/>
    <col min="968" max="968" width="7.25" style="78" customWidth="1"/>
    <col min="969" max="969" width="9" style="78"/>
    <col min="970" max="970" width="16.875" style="78" customWidth="1"/>
    <col min="971" max="971" width="46.375" style="78" customWidth="1"/>
    <col min="972" max="972" width="14" style="78" customWidth="1"/>
    <col min="973" max="973" width="21.75" style="78" customWidth="1"/>
    <col min="974" max="978" width="9" style="78"/>
    <col min="979" max="979" width="45" style="78" customWidth="1"/>
    <col min="980" max="983" width="9" style="78"/>
    <col min="984" max="984" width="14.375" style="78" customWidth="1"/>
    <col min="985" max="985" width="33" style="78" customWidth="1"/>
    <col min="986" max="1223" width="9" style="78"/>
    <col min="1224" max="1224" width="7.25" style="78" customWidth="1"/>
    <col min="1225" max="1225" width="9" style="78"/>
    <col min="1226" max="1226" width="16.875" style="78" customWidth="1"/>
    <col min="1227" max="1227" width="46.375" style="78" customWidth="1"/>
    <col min="1228" max="1228" width="14" style="78" customWidth="1"/>
    <col min="1229" max="1229" width="21.75" style="78" customWidth="1"/>
    <col min="1230" max="1234" width="9" style="78"/>
    <col min="1235" max="1235" width="45" style="78" customWidth="1"/>
    <col min="1236" max="1239" width="9" style="78"/>
    <col min="1240" max="1240" width="14.375" style="78" customWidth="1"/>
    <col min="1241" max="1241" width="33" style="78" customWidth="1"/>
    <col min="1242" max="1479" width="9" style="78"/>
    <col min="1480" max="1480" width="7.25" style="78" customWidth="1"/>
    <col min="1481" max="1481" width="9" style="78"/>
    <col min="1482" max="1482" width="16.875" style="78" customWidth="1"/>
    <col min="1483" max="1483" width="46.375" style="78" customWidth="1"/>
    <col min="1484" max="1484" width="14" style="78" customWidth="1"/>
    <col min="1485" max="1485" width="21.75" style="78" customWidth="1"/>
    <col min="1486" max="1490" width="9" style="78"/>
    <col min="1491" max="1491" width="45" style="78" customWidth="1"/>
    <col min="1492" max="1495" width="9" style="78"/>
    <col min="1496" max="1496" width="14.375" style="78" customWidth="1"/>
    <col min="1497" max="1497" width="33" style="78" customWidth="1"/>
    <col min="1498" max="1735" width="9" style="78"/>
    <col min="1736" max="1736" width="7.25" style="78" customWidth="1"/>
    <col min="1737" max="1737" width="9" style="78"/>
    <col min="1738" max="1738" width="16.875" style="78" customWidth="1"/>
    <col min="1739" max="1739" width="46.375" style="78" customWidth="1"/>
    <col min="1740" max="1740" width="14" style="78" customWidth="1"/>
    <col min="1741" max="1741" width="21.75" style="78" customWidth="1"/>
    <col min="1742" max="1746" width="9" style="78"/>
    <col min="1747" max="1747" width="45" style="78" customWidth="1"/>
    <col min="1748" max="1751" width="9" style="78"/>
    <col min="1752" max="1752" width="14.375" style="78" customWidth="1"/>
    <col min="1753" max="1753" width="33" style="78" customWidth="1"/>
    <col min="1754" max="1991" width="9" style="78"/>
    <col min="1992" max="1992" width="7.25" style="78" customWidth="1"/>
    <col min="1993" max="1993" width="9" style="78"/>
    <col min="1994" max="1994" width="16.875" style="78" customWidth="1"/>
    <col min="1995" max="1995" width="46.375" style="78" customWidth="1"/>
    <col min="1996" max="1996" width="14" style="78" customWidth="1"/>
    <col min="1997" max="1997" width="21.75" style="78" customWidth="1"/>
    <col min="1998" max="2002" width="9" style="78"/>
    <col min="2003" max="2003" width="45" style="78" customWidth="1"/>
    <col min="2004" max="2007" width="9" style="78"/>
    <col min="2008" max="2008" width="14.375" style="78" customWidth="1"/>
    <col min="2009" max="2009" width="33" style="78" customWidth="1"/>
    <col min="2010" max="2247" width="9" style="78"/>
    <col min="2248" max="2248" width="7.25" style="78" customWidth="1"/>
    <col min="2249" max="2249" width="9" style="78"/>
    <col min="2250" max="2250" width="16.875" style="78" customWidth="1"/>
    <col min="2251" max="2251" width="46.375" style="78" customWidth="1"/>
    <col min="2252" max="2252" width="14" style="78" customWidth="1"/>
    <col min="2253" max="2253" width="21.75" style="78" customWidth="1"/>
    <col min="2254" max="2258" width="9" style="78"/>
    <col min="2259" max="2259" width="45" style="78" customWidth="1"/>
    <col min="2260" max="2263" width="9" style="78"/>
    <col min="2264" max="2264" width="14.375" style="78" customWidth="1"/>
    <col min="2265" max="2265" width="33" style="78" customWidth="1"/>
    <col min="2266" max="2503" width="9" style="78"/>
    <col min="2504" max="2504" width="7.25" style="78" customWidth="1"/>
    <col min="2505" max="2505" width="9" style="78"/>
    <col min="2506" max="2506" width="16.875" style="78" customWidth="1"/>
    <col min="2507" max="2507" width="46.375" style="78" customWidth="1"/>
    <col min="2508" max="2508" width="14" style="78" customWidth="1"/>
    <col min="2509" max="2509" width="21.75" style="78" customWidth="1"/>
    <col min="2510" max="2514" width="9" style="78"/>
    <col min="2515" max="2515" width="45" style="78" customWidth="1"/>
    <col min="2516" max="2519" width="9" style="78"/>
    <col min="2520" max="2520" width="14.375" style="78" customWidth="1"/>
    <col min="2521" max="2521" width="33" style="78" customWidth="1"/>
    <col min="2522" max="2759" width="9" style="78"/>
    <col min="2760" max="2760" width="7.25" style="78" customWidth="1"/>
    <col min="2761" max="2761" width="9" style="78"/>
    <col min="2762" max="2762" width="16.875" style="78" customWidth="1"/>
    <col min="2763" max="2763" width="46.375" style="78" customWidth="1"/>
    <col min="2764" max="2764" width="14" style="78" customWidth="1"/>
    <col min="2765" max="2765" width="21.75" style="78" customWidth="1"/>
    <col min="2766" max="2770" width="9" style="78"/>
    <col min="2771" max="2771" width="45" style="78" customWidth="1"/>
    <col min="2772" max="2775" width="9" style="78"/>
    <col min="2776" max="2776" width="14.375" style="78" customWidth="1"/>
    <col min="2777" max="2777" width="33" style="78" customWidth="1"/>
    <col min="2778" max="3015" width="9" style="78"/>
    <col min="3016" max="3016" width="7.25" style="78" customWidth="1"/>
    <col min="3017" max="3017" width="9" style="78"/>
    <col min="3018" max="3018" width="16.875" style="78" customWidth="1"/>
    <col min="3019" max="3019" width="46.375" style="78" customWidth="1"/>
    <col min="3020" max="3020" width="14" style="78" customWidth="1"/>
    <col min="3021" max="3021" width="21.75" style="78" customWidth="1"/>
    <col min="3022" max="3026" width="9" style="78"/>
    <col min="3027" max="3027" width="45" style="78" customWidth="1"/>
    <col min="3028" max="3031" width="9" style="78"/>
    <col min="3032" max="3032" width="14.375" style="78" customWidth="1"/>
    <col min="3033" max="3033" width="33" style="78" customWidth="1"/>
    <col min="3034" max="3271" width="9" style="78"/>
    <col min="3272" max="3272" width="7.25" style="78" customWidth="1"/>
    <col min="3273" max="3273" width="9" style="78"/>
    <col min="3274" max="3274" width="16.875" style="78" customWidth="1"/>
    <col min="3275" max="3275" width="46.375" style="78" customWidth="1"/>
    <col min="3276" max="3276" width="14" style="78" customWidth="1"/>
    <col min="3277" max="3277" width="21.75" style="78" customWidth="1"/>
    <col min="3278" max="3282" width="9" style="78"/>
    <col min="3283" max="3283" width="45" style="78" customWidth="1"/>
    <col min="3284" max="3287" width="9" style="78"/>
    <col min="3288" max="3288" width="14.375" style="78" customWidth="1"/>
    <col min="3289" max="3289" width="33" style="78" customWidth="1"/>
    <col min="3290" max="3527" width="9" style="78"/>
    <col min="3528" max="3528" width="7.25" style="78" customWidth="1"/>
    <col min="3529" max="3529" width="9" style="78"/>
    <col min="3530" max="3530" width="16.875" style="78" customWidth="1"/>
    <col min="3531" max="3531" width="46.375" style="78" customWidth="1"/>
    <col min="3532" max="3532" width="14" style="78" customWidth="1"/>
    <col min="3533" max="3533" width="21.75" style="78" customWidth="1"/>
    <col min="3534" max="3538" width="9" style="78"/>
    <col min="3539" max="3539" width="45" style="78" customWidth="1"/>
    <col min="3540" max="3543" width="9" style="78"/>
    <col min="3544" max="3544" width="14.375" style="78" customWidth="1"/>
    <col min="3545" max="3545" width="33" style="78" customWidth="1"/>
    <col min="3546" max="3783" width="9" style="78"/>
    <col min="3784" max="3784" width="7.25" style="78" customWidth="1"/>
    <col min="3785" max="3785" width="9" style="78"/>
    <col min="3786" max="3786" width="16.875" style="78" customWidth="1"/>
    <col min="3787" max="3787" width="46.375" style="78" customWidth="1"/>
    <col min="3788" max="3788" width="14" style="78" customWidth="1"/>
    <col min="3789" max="3789" width="21.75" style="78" customWidth="1"/>
    <col min="3790" max="3794" width="9" style="78"/>
    <col min="3795" max="3795" width="45" style="78" customWidth="1"/>
    <col min="3796" max="3799" width="9" style="78"/>
    <col min="3800" max="3800" width="14.375" style="78" customWidth="1"/>
    <col min="3801" max="3801" width="33" style="78" customWidth="1"/>
    <col min="3802" max="4039" width="9" style="78"/>
    <col min="4040" max="4040" width="7.25" style="78" customWidth="1"/>
    <col min="4041" max="4041" width="9" style="78"/>
    <col min="4042" max="4042" width="16.875" style="78" customWidth="1"/>
    <col min="4043" max="4043" width="46.375" style="78" customWidth="1"/>
    <col min="4044" max="4044" width="14" style="78" customWidth="1"/>
    <col min="4045" max="4045" width="21.75" style="78" customWidth="1"/>
    <col min="4046" max="4050" width="9" style="78"/>
    <col min="4051" max="4051" width="45" style="78" customWidth="1"/>
    <col min="4052" max="4055" width="9" style="78"/>
    <col min="4056" max="4056" width="14.375" style="78" customWidth="1"/>
    <col min="4057" max="4057" width="33" style="78" customWidth="1"/>
    <col min="4058" max="4295" width="9" style="78"/>
    <col min="4296" max="4296" width="7.25" style="78" customWidth="1"/>
    <col min="4297" max="4297" width="9" style="78"/>
    <col min="4298" max="4298" width="16.875" style="78" customWidth="1"/>
    <col min="4299" max="4299" width="46.375" style="78" customWidth="1"/>
    <col min="4300" max="4300" width="14" style="78" customWidth="1"/>
    <col min="4301" max="4301" width="21.75" style="78" customWidth="1"/>
    <col min="4302" max="4306" width="9" style="78"/>
    <col min="4307" max="4307" width="45" style="78" customWidth="1"/>
    <col min="4308" max="4311" width="9" style="78"/>
    <col min="4312" max="4312" width="14.375" style="78" customWidth="1"/>
    <col min="4313" max="4313" width="33" style="78" customWidth="1"/>
    <col min="4314" max="4551" width="9" style="78"/>
    <col min="4552" max="4552" width="7.25" style="78" customWidth="1"/>
    <col min="4553" max="4553" width="9" style="78"/>
    <col min="4554" max="4554" width="16.875" style="78" customWidth="1"/>
    <col min="4555" max="4555" width="46.375" style="78" customWidth="1"/>
    <col min="4556" max="4556" width="14" style="78" customWidth="1"/>
    <col min="4557" max="4557" width="21.75" style="78" customWidth="1"/>
    <col min="4558" max="4562" width="9" style="78"/>
    <col min="4563" max="4563" width="45" style="78" customWidth="1"/>
    <col min="4564" max="4567" width="9" style="78"/>
    <col min="4568" max="4568" width="14.375" style="78" customWidth="1"/>
    <col min="4569" max="4569" width="33" style="78" customWidth="1"/>
    <col min="4570" max="4807" width="9" style="78"/>
    <col min="4808" max="4808" width="7.25" style="78" customWidth="1"/>
    <col min="4809" max="4809" width="9" style="78"/>
    <col min="4810" max="4810" width="16.875" style="78" customWidth="1"/>
    <col min="4811" max="4811" width="46.375" style="78" customWidth="1"/>
    <col min="4812" max="4812" width="14" style="78" customWidth="1"/>
    <col min="4813" max="4813" width="21.75" style="78" customWidth="1"/>
    <col min="4814" max="4818" width="9" style="78"/>
    <col min="4819" max="4819" width="45" style="78" customWidth="1"/>
    <col min="4820" max="4823" width="9" style="78"/>
    <col min="4824" max="4824" width="14.375" style="78" customWidth="1"/>
    <col min="4825" max="4825" width="33" style="78" customWidth="1"/>
    <col min="4826" max="5063" width="9" style="78"/>
    <col min="5064" max="5064" width="7.25" style="78" customWidth="1"/>
    <col min="5065" max="5065" width="9" style="78"/>
    <col min="5066" max="5066" width="16.875" style="78" customWidth="1"/>
    <col min="5067" max="5067" width="46.375" style="78" customWidth="1"/>
    <col min="5068" max="5068" width="14" style="78" customWidth="1"/>
    <col min="5069" max="5069" width="21.75" style="78" customWidth="1"/>
    <col min="5070" max="5074" width="9" style="78"/>
    <col min="5075" max="5075" width="45" style="78" customWidth="1"/>
    <col min="5076" max="5079" width="9" style="78"/>
    <col min="5080" max="5080" width="14.375" style="78" customWidth="1"/>
    <col min="5081" max="5081" width="33" style="78" customWidth="1"/>
    <col min="5082" max="5319" width="9" style="78"/>
    <col min="5320" max="5320" width="7.25" style="78" customWidth="1"/>
    <col min="5321" max="5321" width="9" style="78"/>
    <col min="5322" max="5322" width="16.875" style="78" customWidth="1"/>
    <col min="5323" max="5323" width="46.375" style="78" customWidth="1"/>
    <col min="5324" max="5324" width="14" style="78" customWidth="1"/>
    <col min="5325" max="5325" width="21.75" style="78" customWidth="1"/>
    <col min="5326" max="5330" width="9" style="78"/>
    <col min="5331" max="5331" width="45" style="78" customWidth="1"/>
    <col min="5332" max="5335" width="9" style="78"/>
    <col min="5336" max="5336" width="14.375" style="78" customWidth="1"/>
    <col min="5337" max="5337" width="33" style="78" customWidth="1"/>
    <col min="5338" max="5575" width="9" style="78"/>
    <col min="5576" max="5576" width="7.25" style="78" customWidth="1"/>
    <col min="5577" max="5577" width="9" style="78"/>
    <col min="5578" max="5578" width="16.875" style="78" customWidth="1"/>
    <col min="5579" max="5579" width="46.375" style="78" customWidth="1"/>
    <col min="5580" max="5580" width="14" style="78" customWidth="1"/>
    <col min="5581" max="5581" width="21.75" style="78" customWidth="1"/>
    <col min="5582" max="5586" width="9" style="78"/>
    <col min="5587" max="5587" width="45" style="78" customWidth="1"/>
    <col min="5588" max="5591" width="9" style="78"/>
    <col min="5592" max="5592" width="14.375" style="78" customWidth="1"/>
    <col min="5593" max="5593" width="33" style="78" customWidth="1"/>
    <col min="5594" max="5831" width="9" style="78"/>
    <col min="5832" max="5832" width="7.25" style="78" customWidth="1"/>
    <col min="5833" max="5833" width="9" style="78"/>
    <col min="5834" max="5834" width="16.875" style="78" customWidth="1"/>
    <col min="5835" max="5835" width="46.375" style="78" customWidth="1"/>
    <col min="5836" max="5836" width="14" style="78" customWidth="1"/>
    <col min="5837" max="5837" width="21.75" style="78" customWidth="1"/>
    <col min="5838" max="5842" width="9" style="78"/>
    <col min="5843" max="5843" width="45" style="78" customWidth="1"/>
    <col min="5844" max="5847" width="9" style="78"/>
    <col min="5848" max="5848" width="14.375" style="78" customWidth="1"/>
    <col min="5849" max="5849" width="33" style="78" customWidth="1"/>
    <col min="5850" max="6087" width="9" style="78"/>
    <col min="6088" max="6088" width="7.25" style="78" customWidth="1"/>
    <col min="6089" max="6089" width="9" style="78"/>
    <col min="6090" max="6090" width="16.875" style="78" customWidth="1"/>
    <col min="6091" max="6091" width="46.375" style="78" customWidth="1"/>
    <col min="6092" max="6092" width="14" style="78" customWidth="1"/>
    <col min="6093" max="6093" width="21.75" style="78" customWidth="1"/>
    <col min="6094" max="6098" width="9" style="78"/>
    <col min="6099" max="6099" width="45" style="78" customWidth="1"/>
    <col min="6100" max="6103" width="9" style="78"/>
    <col min="6104" max="6104" width="14.375" style="78" customWidth="1"/>
    <col min="6105" max="6105" width="33" style="78" customWidth="1"/>
    <col min="6106" max="6343" width="9" style="78"/>
    <col min="6344" max="6344" width="7.25" style="78" customWidth="1"/>
    <col min="6345" max="6345" width="9" style="78"/>
    <col min="6346" max="6346" width="16.875" style="78" customWidth="1"/>
    <col min="6347" max="6347" width="46.375" style="78" customWidth="1"/>
    <col min="6348" max="6348" width="14" style="78" customWidth="1"/>
    <col min="6349" max="6349" width="21.75" style="78" customWidth="1"/>
    <col min="6350" max="6354" width="9" style="78"/>
    <col min="6355" max="6355" width="45" style="78" customWidth="1"/>
    <col min="6356" max="6359" width="9" style="78"/>
    <col min="6360" max="6360" width="14.375" style="78" customWidth="1"/>
    <col min="6361" max="6361" width="33" style="78" customWidth="1"/>
    <col min="6362" max="6599" width="9" style="78"/>
    <col min="6600" max="6600" width="7.25" style="78" customWidth="1"/>
    <col min="6601" max="6601" width="9" style="78"/>
    <col min="6602" max="6602" width="16.875" style="78" customWidth="1"/>
    <col min="6603" max="6603" width="46.375" style="78" customWidth="1"/>
    <col min="6604" max="6604" width="14" style="78" customWidth="1"/>
    <col min="6605" max="6605" width="21.75" style="78" customWidth="1"/>
    <col min="6606" max="6610" width="9" style="78"/>
    <col min="6611" max="6611" width="45" style="78" customWidth="1"/>
    <col min="6612" max="6615" width="9" style="78"/>
    <col min="6616" max="6616" width="14.375" style="78" customWidth="1"/>
    <col min="6617" max="6617" width="33" style="78" customWidth="1"/>
    <col min="6618" max="6855" width="9" style="78"/>
    <col min="6856" max="6856" width="7.25" style="78" customWidth="1"/>
    <col min="6857" max="6857" width="9" style="78"/>
    <col min="6858" max="6858" width="16.875" style="78" customWidth="1"/>
    <col min="6859" max="6859" width="46.375" style="78" customWidth="1"/>
    <col min="6860" max="6860" width="14" style="78" customWidth="1"/>
    <col min="6861" max="6861" width="21.75" style="78" customWidth="1"/>
    <col min="6862" max="6866" width="9" style="78"/>
    <col min="6867" max="6867" width="45" style="78" customWidth="1"/>
    <col min="6868" max="6871" width="9" style="78"/>
    <col min="6872" max="6872" width="14.375" style="78" customWidth="1"/>
    <col min="6873" max="6873" width="33" style="78" customWidth="1"/>
    <col min="6874" max="7111" width="9" style="78"/>
    <col min="7112" max="7112" width="7.25" style="78" customWidth="1"/>
    <col min="7113" max="7113" width="9" style="78"/>
    <col min="7114" max="7114" width="16.875" style="78" customWidth="1"/>
    <col min="7115" max="7115" width="46.375" style="78" customWidth="1"/>
    <col min="7116" max="7116" width="14" style="78" customWidth="1"/>
    <col min="7117" max="7117" width="21.75" style="78" customWidth="1"/>
    <col min="7118" max="7122" width="9" style="78"/>
    <col min="7123" max="7123" width="45" style="78" customWidth="1"/>
    <col min="7124" max="7127" width="9" style="78"/>
    <col min="7128" max="7128" width="14.375" style="78" customWidth="1"/>
    <col min="7129" max="7129" width="33" style="78" customWidth="1"/>
    <col min="7130" max="7367" width="9" style="78"/>
    <col min="7368" max="7368" width="7.25" style="78" customWidth="1"/>
    <col min="7369" max="7369" width="9" style="78"/>
    <col min="7370" max="7370" width="16.875" style="78" customWidth="1"/>
    <col min="7371" max="7371" width="46.375" style="78" customWidth="1"/>
    <col min="7372" max="7372" width="14" style="78" customWidth="1"/>
    <col min="7373" max="7373" width="21.75" style="78" customWidth="1"/>
    <col min="7374" max="7378" width="9" style="78"/>
    <col min="7379" max="7379" width="45" style="78" customWidth="1"/>
    <col min="7380" max="7383" width="9" style="78"/>
    <col min="7384" max="7384" width="14.375" style="78" customWidth="1"/>
    <col min="7385" max="7385" width="33" style="78" customWidth="1"/>
    <col min="7386" max="7623" width="9" style="78"/>
    <col min="7624" max="7624" width="7.25" style="78" customWidth="1"/>
    <col min="7625" max="7625" width="9" style="78"/>
    <col min="7626" max="7626" width="16.875" style="78" customWidth="1"/>
    <col min="7627" max="7627" width="46.375" style="78" customWidth="1"/>
    <col min="7628" max="7628" width="14" style="78" customWidth="1"/>
    <col min="7629" max="7629" width="21.75" style="78" customWidth="1"/>
    <col min="7630" max="7634" width="9" style="78"/>
    <col min="7635" max="7635" width="45" style="78" customWidth="1"/>
    <col min="7636" max="7639" width="9" style="78"/>
    <col min="7640" max="7640" width="14.375" style="78" customWidth="1"/>
    <col min="7641" max="7641" width="33" style="78" customWidth="1"/>
    <col min="7642" max="7879" width="9" style="78"/>
    <col min="7880" max="7880" width="7.25" style="78" customWidth="1"/>
    <col min="7881" max="7881" width="9" style="78"/>
    <col min="7882" max="7882" width="16.875" style="78" customWidth="1"/>
    <col min="7883" max="7883" width="46.375" style="78" customWidth="1"/>
    <col min="7884" max="7884" width="14" style="78" customWidth="1"/>
    <col min="7885" max="7885" width="21.75" style="78" customWidth="1"/>
    <col min="7886" max="7890" width="9" style="78"/>
    <col min="7891" max="7891" width="45" style="78" customWidth="1"/>
    <col min="7892" max="7895" width="9" style="78"/>
    <col min="7896" max="7896" width="14.375" style="78" customWidth="1"/>
    <col min="7897" max="7897" width="33" style="78" customWidth="1"/>
    <col min="7898" max="8135" width="9" style="78"/>
    <col min="8136" max="8136" width="7.25" style="78" customWidth="1"/>
    <col min="8137" max="8137" width="9" style="78"/>
    <col min="8138" max="8138" width="16.875" style="78" customWidth="1"/>
    <col min="8139" max="8139" width="46.375" style="78" customWidth="1"/>
    <col min="8140" max="8140" width="14" style="78" customWidth="1"/>
    <col min="8141" max="8141" width="21.75" style="78" customWidth="1"/>
    <col min="8142" max="8146" width="9" style="78"/>
    <col min="8147" max="8147" width="45" style="78" customWidth="1"/>
    <col min="8148" max="8151" width="9" style="78"/>
    <col min="8152" max="8152" width="14.375" style="78" customWidth="1"/>
    <col min="8153" max="8153" width="33" style="78" customWidth="1"/>
    <col min="8154" max="8391" width="9" style="78"/>
    <col min="8392" max="8392" width="7.25" style="78" customWidth="1"/>
    <col min="8393" max="8393" width="9" style="78"/>
    <col min="8394" max="8394" width="16.875" style="78" customWidth="1"/>
    <col min="8395" max="8395" width="46.375" style="78" customWidth="1"/>
    <col min="8396" max="8396" width="14" style="78" customWidth="1"/>
    <col min="8397" max="8397" width="21.75" style="78" customWidth="1"/>
    <col min="8398" max="8402" width="9" style="78"/>
    <col min="8403" max="8403" width="45" style="78" customWidth="1"/>
    <col min="8404" max="8407" width="9" style="78"/>
    <col min="8408" max="8408" width="14.375" style="78" customWidth="1"/>
    <col min="8409" max="8409" width="33" style="78" customWidth="1"/>
    <col min="8410" max="8647" width="9" style="78"/>
    <col min="8648" max="8648" width="7.25" style="78" customWidth="1"/>
    <col min="8649" max="8649" width="9" style="78"/>
    <col min="8650" max="8650" width="16.875" style="78" customWidth="1"/>
    <col min="8651" max="8651" width="46.375" style="78" customWidth="1"/>
    <col min="8652" max="8652" width="14" style="78" customWidth="1"/>
    <col min="8653" max="8653" width="21.75" style="78" customWidth="1"/>
    <col min="8654" max="8658" width="9" style="78"/>
    <col min="8659" max="8659" width="45" style="78" customWidth="1"/>
    <col min="8660" max="8663" width="9" style="78"/>
    <col min="8664" max="8664" width="14.375" style="78" customWidth="1"/>
    <col min="8665" max="8665" width="33" style="78" customWidth="1"/>
    <col min="8666" max="8903" width="9" style="78"/>
    <col min="8904" max="8904" width="7.25" style="78" customWidth="1"/>
    <col min="8905" max="8905" width="9" style="78"/>
    <col min="8906" max="8906" width="16.875" style="78" customWidth="1"/>
    <col min="8907" max="8907" width="46.375" style="78" customWidth="1"/>
    <col min="8908" max="8908" width="14" style="78" customWidth="1"/>
    <col min="8909" max="8909" width="21.75" style="78" customWidth="1"/>
    <col min="8910" max="8914" width="9" style="78"/>
    <col min="8915" max="8915" width="45" style="78" customWidth="1"/>
    <col min="8916" max="8919" width="9" style="78"/>
    <col min="8920" max="8920" width="14.375" style="78" customWidth="1"/>
    <col min="8921" max="8921" width="33" style="78" customWidth="1"/>
    <col min="8922" max="9159" width="9" style="78"/>
    <col min="9160" max="9160" width="7.25" style="78" customWidth="1"/>
    <col min="9161" max="9161" width="9" style="78"/>
    <col min="9162" max="9162" width="16.875" style="78" customWidth="1"/>
    <col min="9163" max="9163" width="46.375" style="78" customWidth="1"/>
    <col min="9164" max="9164" width="14" style="78" customWidth="1"/>
    <col min="9165" max="9165" width="21.75" style="78" customWidth="1"/>
    <col min="9166" max="9170" width="9" style="78"/>
    <col min="9171" max="9171" width="45" style="78" customWidth="1"/>
    <col min="9172" max="9175" width="9" style="78"/>
    <col min="9176" max="9176" width="14.375" style="78" customWidth="1"/>
    <col min="9177" max="9177" width="33" style="78" customWidth="1"/>
    <col min="9178" max="9415" width="9" style="78"/>
    <col min="9416" max="9416" width="7.25" style="78" customWidth="1"/>
    <col min="9417" max="9417" width="9" style="78"/>
    <col min="9418" max="9418" width="16.875" style="78" customWidth="1"/>
    <col min="9419" max="9419" width="46.375" style="78" customWidth="1"/>
    <col min="9420" max="9420" width="14" style="78" customWidth="1"/>
    <col min="9421" max="9421" width="21.75" style="78" customWidth="1"/>
    <col min="9422" max="9426" width="9" style="78"/>
    <col min="9427" max="9427" width="45" style="78" customWidth="1"/>
    <col min="9428" max="9431" width="9" style="78"/>
    <col min="9432" max="9432" width="14.375" style="78" customWidth="1"/>
    <col min="9433" max="9433" width="33" style="78" customWidth="1"/>
    <col min="9434" max="9671" width="9" style="78"/>
    <col min="9672" max="9672" width="7.25" style="78" customWidth="1"/>
    <col min="9673" max="9673" width="9" style="78"/>
    <col min="9674" max="9674" width="16.875" style="78" customWidth="1"/>
    <col min="9675" max="9675" width="46.375" style="78" customWidth="1"/>
    <col min="9676" max="9676" width="14" style="78" customWidth="1"/>
    <col min="9677" max="9677" width="21.75" style="78" customWidth="1"/>
    <col min="9678" max="9682" width="9" style="78"/>
    <col min="9683" max="9683" width="45" style="78" customWidth="1"/>
    <col min="9684" max="9687" width="9" style="78"/>
    <col min="9688" max="9688" width="14.375" style="78" customWidth="1"/>
    <col min="9689" max="9689" width="33" style="78" customWidth="1"/>
    <col min="9690" max="9927" width="9" style="78"/>
    <col min="9928" max="9928" width="7.25" style="78" customWidth="1"/>
    <col min="9929" max="9929" width="9" style="78"/>
    <col min="9930" max="9930" width="16.875" style="78" customWidth="1"/>
    <col min="9931" max="9931" width="46.375" style="78" customWidth="1"/>
    <col min="9932" max="9932" width="14" style="78" customWidth="1"/>
    <col min="9933" max="9933" width="21.75" style="78" customWidth="1"/>
    <col min="9934" max="9938" width="9" style="78"/>
    <col min="9939" max="9939" width="45" style="78" customWidth="1"/>
    <col min="9940" max="9943" width="9" style="78"/>
    <col min="9944" max="9944" width="14.375" style="78" customWidth="1"/>
    <col min="9945" max="9945" width="33" style="78" customWidth="1"/>
    <col min="9946" max="10183" width="9" style="78"/>
    <col min="10184" max="10184" width="7.25" style="78" customWidth="1"/>
    <col min="10185" max="10185" width="9" style="78"/>
    <col min="10186" max="10186" width="16.875" style="78" customWidth="1"/>
    <col min="10187" max="10187" width="46.375" style="78" customWidth="1"/>
    <col min="10188" max="10188" width="14" style="78" customWidth="1"/>
    <col min="10189" max="10189" width="21.75" style="78" customWidth="1"/>
    <col min="10190" max="10194" width="9" style="78"/>
    <col min="10195" max="10195" width="45" style="78" customWidth="1"/>
    <col min="10196" max="10199" width="9" style="78"/>
    <col min="10200" max="10200" width="14.375" style="78" customWidth="1"/>
    <col min="10201" max="10201" width="33" style="78" customWidth="1"/>
    <col min="10202" max="10439" width="9" style="78"/>
    <col min="10440" max="10440" width="7.25" style="78" customWidth="1"/>
    <col min="10441" max="10441" width="9" style="78"/>
    <col min="10442" max="10442" width="16.875" style="78" customWidth="1"/>
    <col min="10443" max="10443" width="46.375" style="78" customWidth="1"/>
    <col min="10444" max="10444" width="14" style="78" customWidth="1"/>
    <col min="10445" max="10445" width="21.75" style="78" customWidth="1"/>
    <col min="10446" max="10450" width="9" style="78"/>
    <col min="10451" max="10451" width="45" style="78" customWidth="1"/>
    <col min="10452" max="10455" width="9" style="78"/>
    <col min="10456" max="10456" width="14.375" style="78" customWidth="1"/>
    <col min="10457" max="10457" width="33" style="78" customWidth="1"/>
    <col min="10458" max="10695" width="9" style="78"/>
    <col min="10696" max="10696" width="7.25" style="78" customWidth="1"/>
    <col min="10697" max="10697" width="9" style="78"/>
    <col min="10698" max="10698" width="16.875" style="78" customWidth="1"/>
    <col min="10699" max="10699" width="46.375" style="78" customWidth="1"/>
    <col min="10700" max="10700" width="14" style="78" customWidth="1"/>
    <col min="10701" max="10701" width="21.75" style="78" customWidth="1"/>
    <col min="10702" max="10706" width="9" style="78"/>
    <col min="10707" max="10707" width="45" style="78" customWidth="1"/>
    <col min="10708" max="10711" width="9" style="78"/>
    <col min="10712" max="10712" width="14.375" style="78" customWidth="1"/>
    <col min="10713" max="10713" width="33" style="78" customWidth="1"/>
    <col min="10714" max="10951" width="9" style="78"/>
    <col min="10952" max="10952" width="7.25" style="78" customWidth="1"/>
    <col min="10953" max="10953" width="9" style="78"/>
    <col min="10954" max="10954" width="16.875" style="78" customWidth="1"/>
    <col min="10955" max="10955" width="46.375" style="78" customWidth="1"/>
    <col min="10956" max="10956" width="14" style="78" customWidth="1"/>
    <col min="10957" max="10957" width="21.75" style="78" customWidth="1"/>
    <col min="10958" max="10962" width="9" style="78"/>
    <col min="10963" max="10963" width="45" style="78" customWidth="1"/>
    <col min="10964" max="10967" width="9" style="78"/>
    <col min="10968" max="10968" width="14.375" style="78" customWidth="1"/>
    <col min="10969" max="10969" width="33" style="78" customWidth="1"/>
    <col min="10970" max="11207" width="9" style="78"/>
    <col min="11208" max="11208" width="7.25" style="78" customWidth="1"/>
    <col min="11209" max="11209" width="9" style="78"/>
    <col min="11210" max="11210" width="16.875" style="78" customWidth="1"/>
    <col min="11211" max="11211" width="46.375" style="78" customWidth="1"/>
    <col min="11212" max="11212" width="14" style="78" customWidth="1"/>
    <col min="11213" max="11213" width="21.75" style="78" customWidth="1"/>
    <col min="11214" max="11218" width="9" style="78"/>
    <col min="11219" max="11219" width="45" style="78" customWidth="1"/>
    <col min="11220" max="11223" width="9" style="78"/>
    <col min="11224" max="11224" width="14.375" style="78" customWidth="1"/>
    <col min="11225" max="11225" width="33" style="78" customWidth="1"/>
    <col min="11226" max="11463" width="9" style="78"/>
    <col min="11464" max="11464" width="7.25" style="78" customWidth="1"/>
    <col min="11465" max="11465" width="9" style="78"/>
    <col min="11466" max="11466" width="16.875" style="78" customWidth="1"/>
    <col min="11467" max="11467" width="46.375" style="78" customWidth="1"/>
    <col min="11468" max="11468" width="14" style="78" customWidth="1"/>
    <col min="11469" max="11469" width="21.75" style="78" customWidth="1"/>
    <col min="11470" max="11474" width="9" style="78"/>
    <col min="11475" max="11475" width="45" style="78" customWidth="1"/>
    <col min="11476" max="11479" width="9" style="78"/>
    <col min="11480" max="11480" width="14.375" style="78" customWidth="1"/>
    <col min="11481" max="11481" width="33" style="78" customWidth="1"/>
    <col min="11482" max="11719" width="9" style="78"/>
    <col min="11720" max="11720" width="7.25" style="78" customWidth="1"/>
    <col min="11721" max="11721" width="9" style="78"/>
    <col min="11722" max="11722" width="16.875" style="78" customWidth="1"/>
    <col min="11723" max="11723" width="46.375" style="78" customWidth="1"/>
    <col min="11724" max="11724" width="14" style="78" customWidth="1"/>
    <col min="11725" max="11725" width="21.75" style="78" customWidth="1"/>
    <col min="11726" max="11730" width="9" style="78"/>
    <col min="11731" max="11731" width="45" style="78" customWidth="1"/>
    <col min="11732" max="11735" width="9" style="78"/>
    <col min="11736" max="11736" width="14.375" style="78" customWidth="1"/>
    <col min="11737" max="11737" width="33" style="78" customWidth="1"/>
    <col min="11738" max="11975" width="9" style="78"/>
    <col min="11976" max="11976" width="7.25" style="78" customWidth="1"/>
    <col min="11977" max="11977" width="9" style="78"/>
    <col min="11978" max="11978" width="16.875" style="78" customWidth="1"/>
    <col min="11979" max="11979" width="46.375" style="78" customWidth="1"/>
    <col min="11980" max="11980" width="14" style="78" customWidth="1"/>
    <col min="11981" max="11981" width="21.75" style="78" customWidth="1"/>
    <col min="11982" max="11986" width="9" style="78"/>
    <col min="11987" max="11987" width="45" style="78" customWidth="1"/>
    <col min="11988" max="11991" width="9" style="78"/>
    <col min="11992" max="11992" width="14.375" style="78" customWidth="1"/>
    <col min="11993" max="11993" width="33" style="78" customWidth="1"/>
    <col min="11994" max="12231" width="9" style="78"/>
    <col min="12232" max="12232" width="7.25" style="78" customWidth="1"/>
    <col min="12233" max="12233" width="9" style="78"/>
    <col min="12234" max="12234" width="16.875" style="78" customWidth="1"/>
    <col min="12235" max="12235" width="46.375" style="78" customWidth="1"/>
    <col min="12236" max="12236" width="14" style="78" customWidth="1"/>
    <col min="12237" max="12237" width="21.75" style="78" customWidth="1"/>
    <col min="12238" max="12242" width="9" style="78"/>
    <col min="12243" max="12243" width="45" style="78" customWidth="1"/>
    <col min="12244" max="12247" width="9" style="78"/>
    <col min="12248" max="12248" width="14.375" style="78" customWidth="1"/>
    <col min="12249" max="12249" width="33" style="78" customWidth="1"/>
    <col min="12250" max="12487" width="9" style="78"/>
    <col min="12488" max="12488" width="7.25" style="78" customWidth="1"/>
    <col min="12489" max="12489" width="9" style="78"/>
    <col min="12490" max="12490" width="16.875" style="78" customWidth="1"/>
    <col min="12491" max="12491" width="46.375" style="78" customWidth="1"/>
    <col min="12492" max="12492" width="14" style="78" customWidth="1"/>
    <col min="12493" max="12493" width="21.75" style="78" customWidth="1"/>
    <col min="12494" max="12498" width="9" style="78"/>
    <col min="12499" max="12499" width="45" style="78" customWidth="1"/>
    <col min="12500" max="12503" width="9" style="78"/>
    <col min="12504" max="12504" width="14.375" style="78" customWidth="1"/>
    <col min="12505" max="12505" width="33" style="78" customWidth="1"/>
    <col min="12506" max="12743" width="9" style="78"/>
    <col min="12744" max="12744" width="7.25" style="78" customWidth="1"/>
    <col min="12745" max="12745" width="9" style="78"/>
    <col min="12746" max="12746" width="16.875" style="78" customWidth="1"/>
    <col min="12747" max="12747" width="46.375" style="78" customWidth="1"/>
    <col min="12748" max="12748" width="14" style="78" customWidth="1"/>
    <col min="12749" max="12749" width="21.75" style="78" customWidth="1"/>
    <col min="12750" max="12754" width="9" style="78"/>
    <col min="12755" max="12755" width="45" style="78" customWidth="1"/>
    <col min="12756" max="12759" width="9" style="78"/>
    <col min="12760" max="12760" width="14.375" style="78" customWidth="1"/>
    <col min="12761" max="12761" width="33" style="78" customWidth="1"/>
    <col min="12762" max="12999" width="9" style="78"/>
    <col min="13000" max="13000" width="7.25" style="78" customWidth="1"/>
    <col min="13001" max="13001" width="9" style="78"/>
    <col min="13002" max="13002" width="16.875" style="78" customWidth="1"/>
    <col min="13003" max="13003" width="46.375" style="78" customWidth="1"/>
    <col min="13004" max="13004" width="14" style="78" customWidth="1"/>
    <col min="13005" max="13005" width="21.75" style="78" customWidth="1"/>
    <col min="13006" max="13010" width="9" style="78"/>
    <col min="13011" max="13011" width="45" style="78" customWidth="1"/>
    <col min="13012" max="13015" width="9" style="78"/>
    <col min="13016" max="13016" width="14.375" style="78" customWidth="1"/>
    <col min="13017" max="13017" width="33" style="78" customWidth="1"/>
    <col min="13018" max="13255" width="9" style="78"/>
    <col min="13256" max="13256" width="7.25" style="78" customWidth="1"/>
    <col min="13257" max="13257" width="9" style="78"/>
    <col min="13258" max="13258" width="16.875" style="78" customWidth="1"/>
    <col min="13259" max="13259" width="46.375" style="78" customWidth="1"/>
    <col min="13260" max="13260" width="14" style="78" customWidth="1"/>
    <col min="13261" max="13261" width="21.75" style="78" customWidth="1"/>
    <col min="13262" max="13266" width="9" style="78"/>
    <col min="13267" max="13267" width="45" style="78" customWidth="1"/>
    <col min="13268" max="13271" width="9" style="78"/>
    <col min="13272" max="13272" width="14.375" style="78" customWidth="1"/>
    <col min="13273" max="13273" width="33" style="78" customWidth="1"/>
    <col min="13274" max="13511" width="9" style="78"/>
    <col min="13512" max="13512" width="7.25" style="78" customWidth="1"/>
    <col min="13513" max="13513" width="9" style="78"/>
    <col min="13514" max="13514" width="16.875" style="78" customWidth="1"/>
    <col min="13515" max="13515" width="46.375" style="78" customWidth="1"/>
    <col min="13516" max="13516" width="14" style="78" customWidth="1"/>
    <col min="13517" max="13517" width="21.75" style="78" customWidth="1"/>
    <col min="13518" max="13522" width="9" style="78"/>
    <col min="13523" max="13523" width="45" style="78" customWidth="1"/>
    <col min="13524" max="13527" width="9" style="78"/>
    <col min="13528" max="13528" width="14.375" style="78" customWidth="1"/>
    <col min="13529" max="13529" width="33" style="78" customWidth="1"/>
    <col min="13530" max="13767" width="9" style="78"/>
    <col min="13768" max="13768" width="7.25" style="78" customWidth="1"/>
    <col min="13769" max="13769" width="9" style="78"/>
    <col min="13770" max="13770" width="16.875" style="78" customWidth="1"/>
    <col min="13771" max="13771" width="46.375" style="78" customWidth="1"/>
    <col min="13772" max="13772" width="14" style="78" customWidth="1"/>
    <col min="13773" max="13773" width="21.75" style="78" customWidth="1"/>
    <col min="13774" max="13778" width="9" style="78"/>
    <col min="13779" max="13779" width="45" style="78" customWidth="1"/>
    <col min="13780" max="13783" width="9" style="78"/>
    <col min="13784" max="13784" width="14.375" style="78" customWidth="1"/>
    <col min="13785" max="13785" width="33" style="78" customWidth="1"/>
    <col min="13786" max="14023" width="9" style="78"/>
    <col min="14024" max="14024" width="7.25" style="78" customWidth="1"/>
    <col min="14025" max="14025" width="9" style="78"/>
    <col min="14026" max="14026" width="16.875" style="78" customWidth="1"/>
    <col min="14027" max="14027" width="46.375" style="78" customWidth="1"/>
    <col min="14028" max="14028" width="14" style="78" customWidth="1"/>
    <col min="14029" max="14029" width="21.75" style="78" customWidth="1"/>
    <col min="14030" max="14034" width="9" style="78"/>
    <col min="14035" max="14035" width="45" style="78" customWidth="1"/>
    <col min="14036" max="14039" width="9" style="78"/>
    <col min="14040" max="14040" width="14.375" style="78" customWidth="1"/>
    <col min="14041" max="14041" width="33" style="78" customWidth="1"/>
    <col min="14042" max="14279" width="9" style="78"/>
    <col min="14280" max="14280" width="7.25" style="78" customWidth="1"/>
    <col min="14281" max="14281" width="9" style="78"/>
    <col min="14282" max="14282" width="16.875" style="78" customWidth="1"/>
    <col min="14283" max="14283" width="46.375" style="78" customWidth="1"/>
    <col min="14284" max="14284" width="14" style="78" customWidth="1"/>
    <col min="14285" max="14285" width="21.75" style="78" customWidth="1"/>
    <col min="14286" max="14290" width="9" style="78"/>
    <col min="14291" max="14291" width="45" style="78" customWidth="1"/>
    <col min="14292" max="14295" width="9" style="78"/>
    <col min="14296" max="14296" width="14.375" style="78" customWidth="1"/>
    <col min="14297" max="14297" width="33" style="78" customWidth="1"/>
    <col min="14298" max="14535" width="9" style="78"/>
    <col min="14536" max="14536" width="7.25" style="78" customWidth="1"/>
    <col min="14537" max="14537" width="9" style="78"/>
    <col min="14538" max="14538" width="16.875" style="78" customWidth="1"/>
    <col min="14539" max="14539" width="46.375" style="78" customWidth="1"/>
    <col min="14540" max="14540" width="14" style="78" customWidth="1"/>
    <col min="14541" max="14541" width="21.75" style="78" customWidth="1"/>
    <col min="14542" max="14546" width="9" style="78"/>
    <col min="14547" max="14547" width="45" style="78" customWidth="1"/>
    <col min="14548" max="14551" width="9" style="78"/>
    <col min="14552" max="14552" width="14.375" style="78" customWidth="1"/>
    <col min="14553" max="14553" width="33" style="78" customWidth="1"/>
    <col min="14554" max="14791" width="9" style="78"/>
    <col min="14792" max="14792" width="7.25" style="78" customWidth="1"/>
    <col min="14793" max="14793" width="9" style="78"/>
    <col min="14794" max="14794" width="16.875" style="78" customWidth="1"/>
    <col min="14795" max="14795" width="46.375" style="78" customWidth="1"/>
    <col min="14796" max="14796" width="14" style="78" customWidth="1"/>
    <col min="14797" max="14797" width="21.75" style="78" customWidth="1"/>
    <col min="14798" max="14802" width="9" style="78"/>
    <col min="14803" max="14803" width="45" style="78" customWidth="1"/>
    <col min="14804" max="14807" width="9" style="78"/>
    <col min="14808" max="14808" width="14.375" style="78" customWidth="1"/>
    <col min="14809" max="14809" width="33" style="78" customWidth="1"/>
    <col min="14810" max="15047" width="9" style="78"/>
    <col min="15048" max="15048" width="7.25" style="78" customWidth="1"/>
    <col min="15049" max="15049" width="9" style="78"/>
    <col min="15050" max="15050" width="16.875" style="78" customWidth="1"/>
    <col min="15051" max="15051" width="46.375" style="78" customWidth="1"/>
    <col min="15052" max="15052" width="14" style="78" customWidth="1"/>
    <col min="15053" max="15053" width="21.75" style="78" customWidth="1"/>
    <col min="15054" max="15058" width="9" style="78"/>
    <col min="15059" max="15059" width="45" style="78" customWidth="1"/>
    <col min="15060" max="15063" width="9" style="78"/>
    <col min="15064" max="15064" width="14.375" style="78" customWidth="1"/>
    <col min="15065" max="15065" width="33" style="78" customWidth="1"/>
    <col min="15066" max="15303" width="9" style="78"/>
    <col min="15304" max="15304" width="7.25" style="78" customWidth="1"/>
    <col min="15305" max="15305" width="9" style="78"/>
    <col min="15306" max="15306" width="16.875" style="78" customWidth="1"/>
    <col min="15307" max="15307" width="46.375" style="78" customWidth="1"/>
    <col min="15308" max="15308" width="14" style="78" customWidth="1"/>
    <col min="15309" max="15309" width="21.75" style="78" customWidth="1"/>
    <col min="15310" max="15314" width="9" style="78"/>
    <col min="15315" max="15315" width="45" style="78" customWidth="1"/>
    <col min="15316" max="15319" width="9" style="78"/>
    <col min="15320" max="15320" width="14.375" style="78" customWidth="1"/>
    <col min="15321" max="15321" width="33" style="78" customWidth="1"/>
    <col min="15322" max="15559" width="9" style="78"/>
    <col min="15560" max="15560" width="7.25" style="78" customWidth="1"/>
    <col min="15561" max="15561" width="9" style="78"/>
    <col min="15562" max="15562" width="16.875" style="78" customWidth="1"/>
    <col min="15563" max="15563" width="46.375" style="78" customWidth="1"/>
    <col min="15564" max="15564" width="14" style="78" customWidth="1"/>
    <col min="15565" max="15565" width="21.75" style="78" customWidth="1"/>
    <col min="15566" max="15570" width="9" style="78"/>
    <col min="15571" max="15571" width="45" style="78" customWidth="1"/>
    <col min="15572" max="15575" width="9" style="78"/>
    <col min="15576" max="15576" width="14.375" style="78" customWidth="1"/>
    <col min="15577" max="15577" width="33" style="78" customWidth="1"/>
    <col min="15578" max="15815" width="9" style="78"/>
    <col min="15816" max="15816" width="7.25" style="78" customWidth="1"/>
    <col min="15817" max="15817" width="9" style="78"/>
    <col min="15818" max="15818" width="16.875" style="78" customWidth="1"/>
    <col min="15819" max="15819" width="46.375" style="78" customWidth="1"/>
    <col min="15820" max="15820" width="14" style="78" customWidth="1"/>
    <col min="15821" max="15821" width="21.75" style="78" customWidth="1"/>
    <col min="15822" max="15826" width="9" style="78"/>
    <col min="15827" max="15827" width="45" style="78" customWidth="1"/>
    <col min="15828" max="15831" width="9" style="78"/>
    <col min="15832" max="15832" width="14.375" style="78" customWidth="1"/>
    <col min="15833" max="15833" width="33" style="78" customWidth="1"/>
    <col min="15834" max="16071" width="9" style="78"/>
    <col min="16072" max="16072" width="7.25" style="78" customWidth="1"/>
    <col min="16073" max="16073" width="9" style="78"/>
    <col min="16074" max="16074" width="16.875" style="78" customWidth="1"/>
    <col min="16075" max="16075" width="46.375" style="78" customWidth="1"/>
    <col min="16076" max="16076" width="14" style="78" customWidth="1"/>
    <col min="16077" max="16077" width="21.75" style="78" customWidth="1"/>
    <col min="16078" max="16082" width="9" style="78"/>
    <col min="16083" max="16083" width="45" style="78" customWidth="1"/>
    <col min="16084" max="16087" width="9" style="78"/>
    <col min="16088" max="16088" width="14.375" style="78" customWidth="1"/>
    <col min="16089" max="16089" width="33" style="78" customWidth="1"/>
    <col min="16090" max="16384" width="9" style="78"/>
  </cols>
  <sheetData>
    <row r="1" ht="34.5" customHeight="1" spans="1:4">
      <c r="A1" s="79" t="s">
        <v>133</v>
      </c>
      <c r="B1" s="79"/>
      <c r="C1" s="80"/>
      <c r="D1" s="79"/>
    </row>
    <row r="2" ht="24.75" customHeight="1" spans="1:4">
      <c r="A2" s="81"/>
      <c r="B2" s="82"/>
      <c r="C2" s="83" t="s">
        <v>1</v>
      </c>
      <c r="D2" s="84"/>
    </row>
    <row r="3" ht="23.25" customHeight="1" spans="1:4">
      <c r="A3" s="85" t="s">
        <v>134</v>
      </c>
      <c r="B3" s="85" t="s">
        <v>135</v>
      </c>
      <c r="C3" s="86" t="s">
        <v>136</v>
      </c>
      <c r="D3" s="84"/>
    </row>
    <row r="4" ht="19.5" customHeight="1" spans="1:4">
      <c r="A4" s="87">
        <v>2010101</v>
      </c>
      <c r="B4" s="88" t="s">
        <v>137</v>
      </c>
      <c r="C4" s="89">
        <v>747</v>
      </c>
      <c r="D4" s="84"/>
    </row>
    <row r="5" ht="19.5" customHeight="1" spans="1:4">
      <c r="A5" s="90">
        <v>2010199</v>
      </c>
      <c r="B5" s="88" t="s">
        <v>138</v>
      </c>
      <c r="C5" s="89">
        <v>210</v>
      </c>
      <c r="D5" s="84"/>
    </row>
    <row r="6" ht="19.5" customHeight="1" spans="1:4">
      <c r="A6" s="90">
        <v>2010201</v>
      </c>
      <c r="B6" s="88" t="s">
        <v>137</v>
      </c>
      <c r="C6" s="89">
        <v>500</v>
      </c>
      <c r="D6" s="84"/>
    </row>
    <row r="7" ht="19.5" customHeight="1" spans="1:4">
      <c r="A7" s="87">
        <v>2010299</v>
      </c>
      <c r="B7" s="88" t="s">
        <v>139</v>
      </c>
      <c r="C7" s="89">
        <v>100</v>
      </c>
      <c r="D7" s="84"/>
    </row>
    <row r="8" ht="19.5" customHeight="1" spans="1:4">
      <c r="A8" s="87">
        <v>2010301</v>
      </c>
      <c r="B8" s="88" t="s">
        <v>137</v>
      </c>
      <c r="C8" s="89">
        <v>1220</v>
      </c>
      <c r="D8" s="84"/>
    </row>
    <row r="9" ht="19.5" customHeight="1" spans="1:4">
      <c r="A9" s="90">
        <v>2010305</v>
      </c>
      <c r="B9" s="88" t="s">
        <v>140</v>
      </c>
      <c r="C9" s="89">
        <v>450</v>
      </c>
      <c r="D9" s="84"/>
    </row>
    <row r="10" ht="19.5" customHeight="1" spans="1:4">
      <c r="A10" s="90">
        <v>2010399</v>
      </c>
      <c r="B10" s="88" t="s">
        <v>141</v>
      </c>
      <c r="C10" s="89">
        <v>553</v>
      </c>
      <c r="D10" s="84"/>
    </row>
    <row r="11" ht="19.5" customHeight="1" spans="1:4">
      <c r="A11" s="90">
        <v>2010401</v>
      </c>
      <c r="B11" s="88" t="s">
        <v>137</v>
      </c>
      <c r="C11" s="89">
        <v>603</v>
      </c>
      <c r="D11" s="84"/>
    </row>
    <row r="12" ht="19.5" customHeight="1" spans="1:4">
      <c r="A12" s="90">
        <v>2010408</v>
      </c>
      <c r="B12" s="88" t="s">
        <v>142</v>
      </c>
      <c r="C12" s="89">
        <v>2</v>
      </c>
      <c r="D12" s="84"/>
    </row>
    <row r="13" ht="19.5" customHeight="1" spans="1:4">
      <c r="A13" s="87">
        <v>2010499</v>
      </c>
      <c r="B13" s="88" t="s">
        <v>143</v>
      </c>
      <c r="C13" s="89">
        <v>6</v>
      </c>
      <c r="D13" s="84"/>
    </row>
    <row r="14" ht="19.5" customHeight="1" spans="1:4">
      <c r="A14" s="87">
        <v>2010501</v>
      </c>
      <c r="B14" s="88" t="s">
        <v>137</v>
      </c>
      <c r="C14" s="89">
        <v>267</v>
      </c>
      <c r="D14" s="84"/>
    </row>
    <row r="15" ht="19.5" customHeight="1" spans="1:4">
      <c r="A15" s="87">
        <v>2010599</v>
      </c>
      <c r="B15" s="88" t="s">
        <v>144</v>
      </c>
      <c r="C15" s="89">
        <v>76</v>
      </c>
      <c r="D15" s="84"/>
    </row>
    <row r="16" ht="19.5" customHeight="1" spans="1:4">
      <c r="A16" s="90">
        <v>2010601</v>
      </c>
      <c r="B16" s="88" t="s">
        <v>137</v>
      </c>
      <c r="C16" s="89">
        <v>1081</v>
      </c>
      <c r="D16" s="84"/>
    </row>
    <row r="17" ht="19.5" customHeight="1" spans="1:4">
      <c r="A17" s="90">
        <v>2010608</v>
      </c>
      <c r="B17" s="88" t="s">
        <v>145</v>
      </c>
      <c r="C17" s="89">
        <v>180</v>
      </c>
      <c r="D17" s="84"/>
    </row>
    <row r="18" ht="19.5" customHeight="1" spans="1:4">
      <c r="A18" s="90">
        <v>2010699</v>
      </c>
      <c r="B18" s="88" t="s">
        <v>146</v>
      </c>
      <c r="C18" s="89">
        <v>552</v>
      </c>
      <c r="D18" s="84"/>
    </row>
    <row r="19" ht="19.5" customHeight="1" spans="1:4">
      <c r="A19" s="87">
        <v>2010710</v>
      </c>
      <c r="B19" s="88" t="s">
        <v>147</v>
      </c>
      <c r="C19" s="89">
        <v>1000</v>
      </c>
      <c r="D19" s="84"/>
    </row>
    <row r="20" ht="19.5" customHeight="1" spans="1:4">
      <c r="A20" s="90">
        <v>2010799</v>
      </c>
      <c r="B20" s="88" t="s">
        <v>148</v>
      </c>
      <c r="C20" s="89">
        <v>451</v>
      </c>
      <c r="D20" s="84"/>
    </row>
    <row r="21" ht="19.5" customHeight="1" spans="1:4">
      <c r="A21" s="90">
        <v>2010801</v>
      </c>
      <c r="B21" s="88" t="s">
        <v>137</v>
      </c>
      <c r="C21" s="89">
        <v>418</v>
      </c>
      <c r="D21" s="84"/>
    </row>
    <row r="22" ht="19.5" customHeight="1" spans="1:4">
      <c r="A22" s="90">
        <v>2011101</v>
      </c>
      <c r="B22" s="88" t="s">
        <v>137</v>
      </c>
      <c r="C22" s="89">
        <v>2459</v>
      </c>
      <c r="D22" s="84"/>
    </row>
    <row r="23" ht="19.5" customHeight="1" spans="1:4">
      <c r="A23" s="90">
        <v>2011199</v>
      </c>
      <c r="B23" s="88" t="s">
        <v>149</v>
      </c>
      <c r="C23" s="89">
        <v>46</v>
      </c>
      <c r="D23" s="84"/>
    </row>
    <row r="24" ht="19.5" customHeight="1" spans="1:4">
      <c r="A24" s="90">
        <v>2012601</v>
      </c>
      <c r="B24" s="88" t="s">
        <v>137</v>
      </c>
      <c r="C24" s="89">
        <v>131</v>
      </c>
      <c r="D24" s="84"/>
    </row>
    <row r="25" ht="19.5" customHeight="1" spans="1:4">
      <c r="A25" s="87">
        <v>2012801</v>
      </c>
      <c r="B25" s="88" t="s">
        <v>137</v>
      </c>
      <c r="C25" s="89">
        <v>84</v>
      </c>
      <c r="D25" s="84"/>
    </row>
    <row r="26" ht="19.5" customHeight="1" spans="1:4">
      <c r="A26" s="90">
        <v>2012899</v>
      </c>
      <c r="B26" s="88" t="s">
        <v>150</v>
      </c>
      <c r="C26" s="89">
        <v>10</v>
      </c>
      <c r="D26" s="84"/>
    </row>
    <row r="27" ht="19.5" customHeight="1" spans="1:4">
      <c r="A27" s="90">
        <v>2012901</v>
      </c>
      <c r="B27" s="88" t="s">
        <v>137</v>
      </c>
      <c r="C27" s="89">
        <v>202</v>
      </c>
      <c r="D27" s="84"/>
    </row>
    <row r="28" ht="19.5" customHeight="1" spans="1:4">
      <c r="A28" s="90">
        <v>2013101</v>
      </c>
      <c r="B28" s="88" t="s">
        <v>137</v>
      </c>
      <c r="C28" s="89">
        <v>1175</v>
      </c>
      <c r="D28" s="84"/>
    </row>
    <row r="29" ht="19.5" customHeight="1" spans="1:4">
      <c r="A29" s="90">
        <v>2013199</v>
      </c>
      <c r="B29" s="88" t="s">
        <v>151</v>
      </c>
      <c r="C29" s="89">
        <v>66</v>
      </c>
      <c r="D29" s="84"/>
    </row>
    <row r="30" ht="19.5" customHeight="1" spans="1:4">
      <c r="A30" s="90">
        <v>2013201</v>
      </c>
      <c r="B30" s="88" t="s">
        <v>137</v>
      </c>
      <c r="C30" s="89">
        <v>496</v>
      </c>
      <c r="D30" s="84"/>
    </row>
    <row r="31" ht="19.5" customHeight="1" spans="1:4">
      <c r="A31" s="90">
        <v>2013299</v>
      </c>
      <c r="B31" s="88" t="s">
        <v>152</v>
      </c>
      <c r="C31" s="89">
        <v>479</v>
      </c>
      <c r="D31" s="84"/>
    </row>
    <row r="32" ht="19.5" customHeight="1" spans="1:4">
      <c r="A32" s="90">
        <v>2013301</v>
      </c>
      <c r="B32" s="88" t="s">
        <v>137</v>
      </c>
      <c r="C32" s="89">
        <v>365</v>
      </c>
      <c r="D32" s="84"/>
    </row>
    <row r="33" ht="19.5" customHeight="1" spans="1:4">
      <c r="A33" s="90">
        <v>2013399</v>
      </c>
      <c r="B33" s="88" t="s">
        <v>153</v>
      </c>
      <c r="C33" s="89">
        <v>55</v>
      </c>
      <c r="D33" s="84"/>
    </row>
    <row r="34" ht="19.5" customHeight="1" spans="1:4">
      <c r="A34" s="87">
        <v>2013401</v>
      </c>
      <c r="B34" s="88" t="s">
        <v>137</v>
      </c>
      <c r="C34" s="89">
        <v>181</v>
      </c>
      <c r="D34" s="84"/>
    </row>
    <row r="35" ht="19.5" customHeight="1" spans="1:4">
      <c r="A35" s="90">
        <v>2013499</v>
      </c>
      <c r="B35" s="88" t="s">
        <v>154</v>
      </c>
      <c r="C35" s="89">
        <v>20</v>
      </c>
      <c r="D35" s="84"/>
    </row>
    <row r="36" ht="19.5" customHeight="1" spans="1:4">
      <c r="A36" s="90">
        <v>2013801</v>
      </c>
      <c r="B36" s="88" t="s">
        <v>137</v>
      </c>
      <c r="C36" s="89">
        <v>1910</v>
      </c>
      <c r="D36" s="84"/>
    </row>
    <row r="37" ht="19.5" customHeight="1" spans="1:4">
      <c r="A37" s="87">
        <v>2013804</v>
      </c>
      <c r="B37" s="88" t="s">
        <v>155</v>
      </c>
      <c r="C37" s="89">
        <v>60</v>
      </c>
      <c r="D37" s="84"/>
    </row>
    <row r="38" ht="19.5" customHeight="1" spans="1:4">
      <c r="A38" s="90">
        <v>2013805</v>
      </c>
      <c r="B38" s="88" t="s">
        <v>156</v>
      </c>
      <c r="C38" s="89">
        <v>3</v>
      </c>
      <c r="D38" s="84"/>
    </row>
    <row r="39" ht="19.5" customHeight="1" spans="1:4">
      <c r="A39" s="87">
        <v>2013812</v>
      </c>
      <c r="B39" s="88" t="s">
        <v>157</v>
      </c>
      <c r="C39" s="89">
        <v>17</v>
      </c>
      <c r="D39" s="84"/>
    </row>
    <row r="40" ht="19.5" customHeight="1" spans="1:4">
      <c r="A40" s="90">
        <v>2013815</v>
      </c>
      <c r="B40" s="88" t="s">
        <v>158</v>
      </c>
      <c r="C40" s="89">
        <v>30</v>
      </c>
      <c r="D40" s="84"/>
    </row>
    <row r="41" ht="19.5" customHeight="1" spans="1:4">
      <c r="A41" s="90">
        <v>2013816</v>
      </c>
      <c r="B41" s="88" t="s">
        <v>159</v>
      </c>
      <c r="C41" s="89">
        <v>70</v>
      </c>
      <c r="D41" s="84"/>
    </row>
    <row r="42" ht="19.5" customHeight="1" spans="1:4">
      <c r="A42" s="87">
        <v>2013899</v>
      </c>
      <c r="B42" s="88" t="s">
        <v>160</v>
      </c>
      <c r="C42" s="89">
        <v>140</v>
      </c>
      <c r="D42" s="84"/>
    </row>
    <row r="43" ht="19.5" customHeight="1" spans="1:4">
      <c r="A43" s="90">
        <v>2013901</v>
      </c>
      <c r="B43" s="88" t="s">
        <v>137</v>
      </c>
      <c r="C43" s="89">
        <v>69</v>
      </c>
      <c r="D43" s="84"/>
    </row>
    <row r="44" ht="19.5" customHeight="1" spans="1:4">
      <c r="A44" s="87">
        <v>2014001</v>
      </c>
      <c r="B44" s="88" t="s">
        <v>137</v>
      </c>
      <c r="C44" s="89">
        <v>284</v>
      </c>
      <c r="D44" s="84"/>
    </row>
    <row r="45" ht="19.5" customHeight="1" spans="1:4">
      <c r="A45" s="90">
        <v>2014099</v>
      </c>
      <c r="B45" s="88" t="s">
        <v>161</v>
      </c>
      <c r="C45" s="89">
        <v>34</v>
      </c>
      <c r="D45" s="84"/>
    </row>
    <row r="46" ht="19.5" customHeight="1" spans="1:4">
      <c r="A46" s="90">
        <v>2019999</v>
      </c>
      <c r="B46" s="88" t="s">
        <v>162</v>
      </c>
      <c r="C46" s="89">
        <f>90295-3</f>
        <v>90292</v>
      </c>
      <c r="D46" s="84"/>
    </row>
    <row r="47" ht="19.5" customHeight="1" spans="1:4">
      <c r="A47" s="90">
        <v>2030607</v>
      </c>
      <c r="B47" s="88" t="s">
        <v>163</v>
      </c>
      <c r="C47" s="89">
        <v>241</v>
      </c>
      <c r="D47" s="84"/>
    </row>
    <row r="48" ht="19.5" customHeight="1" spans="1:4">
      <c r="A48" s="90">
        <v>2030699</v>
      </c>
      <c r="B48" s="88" t="s">
        <v>164</v>
      </c>
      <c r="C48" s="89">
        <v>99</v>
      </c>
      <c r="D48" s="84"/>
    </row>
    <row r="49" ht="19.5" customHeight="1" spans="1:4">
      <c r="A49" s="87">
        <v>2040201</v>
      </c>
      <c r="B49" s="88" t="s">
        <v>137</v>
      </c>
      <c r="C49" s="89">
        <v>9872</v>
      </c>
      <c r="D49" s="84"/>
    </row>
    <row r="50" ht="19.5" customHeight="1" spans="1:4">
      <c r="A50" s="90">
        <v>2040299</v>
      </c>
      <c r="B50" s="88" t="s">
        <v>165</v>
      </c>
      <c r="C50" s="89">
        <v>2408</v>
      </c>
      <c r="D50" s="84"/>
    </row>
    <row r="51" ht="19.5" customHeight="1" spans="1:4">
      <c r="A51" s="90">
        <v>2040599</v>
      </c>
      <c r="B51" s="88" t="s">
        <v>166</v>
      </c>
      <c r="C51" s="89">
        <v>369</v>
      </c>
      <c r="D51" s="84"/>
    </row>
    <row r="52" ht="19.5" customHeight="1" spans="1:4">
      <c r="A52" s="90">
        <v>2040601</v>
      </c>
      <c r="B52" s="88" t="s">
        <v>137</v>
      </c>
      <c r="C52" s="89">
        <v>1025</v>
      </c>
      <c r="D52" s="84"/>
    </row>
    <row r="53" ht="19.5" customHeight="1" spans="1:4">
      <c r="A53" s="90">
        <v>2040607</v>
      </c>
      <c r="B53" s="88" t="s">
        <v>167</v>
      </c>
      <c r="C53" s="89">
        <v>10</v>
      </c>
    </row>
    <row r="54" ht="19.5" customHeight="1" spans="1:4">
      <c r="A54" s="90">
        <v>2040610</v>
      </c>
      <c r="B54" s="88" t="s">
        <v>168</v>
      </c>
      <c r="C54" s="89">
        <v>58</v>
      </c>
    </row>
    <row r="55" ht="19.5" customHeight="1" spans="1:4">
      <c r="A55" s="90">
        <v>2040699</v>
      </c>
      <c r="B55" s="88" t="s">
        <v>169</v>
      </c>
      <c r="C55" s="89">
        <v>148</v>
      </c>
    </row>
    <row r="56" ht="19.5" customHeight="1" spans="1:4">
      <c r="A56" s="90">
        <v>2040704</v>
      </c>
      <c r="B56" s="88" t="s">
        <v>170</v>
      </c>
      <c r="C56" s="89">
        <v>474</v>
      </c>
    </row>
    <row r="57" ht="19.5" customHeight="1" spans="1:4">
      <c r="A57" s="90">
        <v>2040799</v>
      </c>
      <c r="B57" s="88" t="s">
        <v>171</v>
      </c>
      <c r="C57" s="89">
        <v>7</v>
      </c>
    </row>
    <row r="58" ht="19.5" customHeight="1" spans="1:4">
      <c r="A58" s="90">
        <v>2040804</v>
      </c>
      <c r="B58" s="88" t="s">
        <v>172</v>
      </c>
      <c r="C58" s="89">
        <v>139</v>
      </c>
    </row>
    <row r="59" ht="19.5" customHeight="1" spans="1:4">
      <c r="A59" s="90">
        <v>2049902</v>
      </c>
      <c r="B59" s="88" t="s">
        <v>173</v>
      </c>
      <c r="C59" s="89">
        <v>5</v>
      </c>
    </row>
    <row r="60" ht="19.5" customHeight="1" spans="1:4">
      <c r="A60" s="90">
        <v>2050101</v>
      </c>
      <c r="B60" s="88" t="s">
        <v>137</v>
      </c>
      <c r="C60" s="89">
        <v>546</v>
      </c>
    </row>
    <row r="61" ht="19.5" customHeight="1" spans="1:4">
      <c r="A61" s="90">
        <v>2050201</v>
      </c>
      <c r="B61" s="88" t="s">
        <v>174</v>
      </c>
      <c r="C61" s="89">
        <v>6355</v>
      </c>
    </row>
    <row r="62" ht="19.5" customHeight="1" spans="1:4">
      <c r="A62" s="90">
        <v>2050202</v>
      </c>
      <c r="B62" s="88" t="s">
        <v>175</v>
      </c>
      <c r="C62" s="89">
        <v>23062</v>
      </c>
    </row>
    <row r="63" ht="19.5" customHeight="1" spans="1:4">
      <c r="A63" s="90">
        <v>2050203</v>
      </c>
      <c r="B63" s="88" t="s">
        <v>176</v>
      </c>
      <c r="C63" s="89">
        <v>34579</v>
      </c>
    </row>
    <row r="64" ht="19.5" customHeight="1" spans="1:4">
      <c r="A64" s="90">
        <v>2050204</v>
      </c>
      <c r="B64" s="88" t="s">
        <v>177</v>
      </c>
      <c r="C64" s="89">
        <v>13947</v>
      </c>
    </row>
    <row r="65" ht="19.5" customHeight="1" spans="1:3">
      <c r="A65" s="90">
        <v>2050205</v>
      </c>
      <c r="B65" s="88" t="s">
        <v>178</v>
      </c>
      <c r="C65" s="89">
        <v>2</v>
      </c>
    </row>
    <row r="66" ht="19.5" customHeight="1" spans="1:3">
      <c r="A66" s="90">
        <v>2050299</v>
      </c>
      <c r="B66" s="88" t="s">
        <v>179</v>
      </c>
      <c r="C66" s="89">
        <v>6941</v>
      </c>
    </row>
    <row r="67" ht="19.5" customHeight="1" spans="1:3">
      <c r="A67" s="90">
        <v>2050301</v>
      </c>
      <c r="B67" s="88" t="s">
        <v>180</v>
      </c>
      <c r="C67" s="89">
        <v>2056</v>
      </c>
    </row>
    <row r="68" ht="19.5" customHeight="1" spans="1:3">
      <c r="A68" s="91">
        <v>2050302</v>
      </c>
      <c r="B68" s="88" t="s">
        <v>181</v>
      </c>
      <c r="C68" s="89">
        <v>1681</v>
      </c>
    </row>
    <row r="69" ht="19.5" customHeight="1" spans="1:3">
      <c r="A69" s="90">
        <v>2050303</v>
      </c>
      <c r="B69" s="88" t="s">
        <v>182</v>
      </c>
      <c r="C69" s="89">
        <v>1213</v>
      </c>
    </row>
    <row r="70" ht="19.5" customHeight="1" spans="1:3">
      <c r="A70" s="90">
        <v>2050701</v>
      </c>
      <c r="B70" s="88" t="s">
        <v>183</v>
      </c>
      <c r="C70" s="89">
        <v>381</v>
      </c>
    </row>
    <row r="71" ht="19.5" customHeight="1" spans="1:3">
      <c r="A71" s="90">
        <v>2050802</v>
      </c>
      <c r="B71" s="88" t="s">
        <v>184</v>
      </c>
      <c r="C71" s="89">
        <v>343</v>
      </c>
    </row>
    <row r="72" ht="19.5" customHeight="1" spans="1:3">
      <c r="A72" s="90">
        <v>2050905</v>
      </c>
      <c r="B72" s="88" t="s">
        <v>185</v>
      </c>
      <c r="C72" s="89">
        <v>900</v>
      </c>
    </row>
    <row r="73" ht="19.5" customHeight="1" spans="1:3">
      <c r="A73" s="87">
        <v>2050999</v>
      </c>
      <c r="B73" s="88" t="s">
        <v>186</v>
      </c>
      <c r="C73" s="89">
        <v>2100</v>
      </c>
    </row>
    <row r="74" ht="19.5" customHeight="1" spans="1:3">
      <c r="A74" s="87">
        <v>2060101</v>
      </c>
      <c r="B74" s="88" t="s">
        <v>137</v>
      </c>
      <c r="C74" s="89">
        <v>202</v>
      </c>
    </row>
    <row r="75" ht="19.5" customHeight="1" spans="1:3">
      <c r="A75" s="87">
        <v>2060208</v>
      </c>
      <c r="B75" s="88" t="s">
        <v>187</v>
      </c>
      <c r="C75" s="89">
        <v>189</v>
      </c>
    </row>
    <row r="76" ht="19.5" customHeight="1" spans="1:3">
      <c r="A76" s="87">
        <v>2060301</v>
      </c>
      <c r="B76" s="88" t="s">
        <v>188</v>
      </c>
      <c r="C76" s="89">
        <v>37</v>
      </c>
    </row>
    <row r="77" ht="19.5" customHeight="1" spans="1:3">
      <c r="A77" s="87">
        <v>2060302</v>
      </c>
      <c r="B77" s="88" t="s">
        <v>189</v>
      </c>
      <c r="C77" s="89">
        <v>5</v>
      </c>
    </row>
    <row r="78" ht="19.5" customHeight="1" spans="1:3">
      <c r="A78" s="90">
        <v>2060401</v>
      </c>
      <c r="B78" s="88" t="s">
        <v>188</v>
      </c>
      <c r="C78" s="89">
        <v>251</v>
      </c>
    </row>
    <row r="79" ht="19.5" customHeight="1" spans="1:3">
      <c r="A79" s="87">
        <v>2060499</v>
      </c>
      <c r="B79" s="88" t="s">
        <v>190</v>
      </c>
      <c r="C79" s="89">
        <v>138</v>
      </c>
    </row>
    <row r="80" ht="19.5" customHeight="1" spans="1:3">
      <c r="A80" s="90">
        <v>2060502</v>
      </c>
      <c r="B80" s="88" t="s">
        <v>191</v>
      </c>
      <c r="C80" s="89">
        <v>300</v>
      </c>
    </row>
    <row r="81" ht="19.5" customHeight="1" spans="1:3">
      <c r="A81" s="87">
        <v>2060599</v>
      </c>
      <c r="B81" s="88" t="s">
        <v>192</v>
      </c>
      <c r="C81" s="89">
        <v>62</v>
      </c>
    </row>
    <row r="82" ht="19.5" customHeight="1" spans="1:3">
      <c r="A82" s="87">
        <v>2060701</v>
      </c>
      <c r="B82" s="88" t="s">
        <v>188</v>
      </c>
      <c r="C82" s="89">
        <v>103</v>
      </c>
    </row>
    <row r="83" ht="19.5" customHeight="1" spans="1:3">
      <c r="A83" s="90">
        <v>2069999</v>
      </c>
      <c r="B83" s="88" t="s">
        <v>193</v>
      </c>
      <c r="C83" s="89">
        <v>35736</v>
      </c>
    </row>
    <row r="84" ht="19.5" customHeight="1" spans="1:3">
      <c r="A84" s="87">
        <v>2070101</v>
      </c>
      <c r="B84" s="88" t="s">
        <v>137</v>
      </c>
      <c r="C84" s="89">
        <v>388</v>
      </c>
    </row>
    <row r="85" ht="19.5" customHeight="1" spans="1:3">
      <c r="A85" s="90">
        <v>2070108</v>
      </c>
      <c r="B85" s="88" t="s">
        <v>194</v>
      </c>
      <c r="C85" s="89">
        <v>182</v>
      </c>
    </row>
    <row r="86" ht="19.5" customHeight="1" spans="1:3">
      <c r="A86" s="87">
        <v>2070109</v>
      </c>
      <c r="B86" s="88" t="s">
        <v>195</v>
      </c>
      <c r="C86" s="89">
        <v>366</v>
      </c>
    </row>
    <row r="87" ht="19.5" customHeight="1" spans="1:3">
      <c r="A87" s="87">
        <v>2070112</v>
      </c>
      <c r="B87" s="88" t="s">
        <v>196</v>
      </c>
      <c r="C87" s="89">
        <v>74</v>
      </c>
    </row>
    <row r="88" ht="19.5" customHeight="1" spans="1:3">
      <c r="A88" s="87">
        <v>2070113</v>
      </c>
      <c r="B88" s="88" t="s">
        <v>197</v>
      </c>
      <c r="C88" s="89">
        <v>200</v>
      </c>
    </row>
    <row r="89" ht="19.5" customHeight="1" spans="1:3">
      <c r="A89" s="90">
        <v>2070199</v>
      </c>
      <c r="B89" s="88" t="s">
        <v>198</v>
      </c>
      <c r="C89" s="89">
        <v>884</v>
      </c>
    </row>
    <row r="90" ht="19.5" customHeight="1" spans="1:3">
      <c r="A90" s="90">
        <v>2070204</v>
      </c>
      <c r="B90" s="88" t="s">
        <v>199</v>
      </c>
      <c r="C90" s="89">
        <v>83</v>
      </c>
    </row>
    <row r="91" ht="19.5" customHeight="1" spans="1:3">
      <c r="A91" s="87">
        <v>2070205</v>
      </c>
      <c r="B91" s="88" t="s">
        <v>200</v>
      </c>
      <c r="C91" s="89">
        <v>270</v>
      </c>
    </row>
    <row r="92" ht="19.5" customHeight="1" spans="1:3">
      <c r="A92" s="90">
        <v>2070307</v>
      </c>
      <c r="B92" s="88" t="s">
        <v>201</v>
      </c>
      <c r="C92" s="89">
        <v>161</v>
      </c>
    </row>
    <row r="93" ht="19.5" customHeight="1" spans="1:3">
      <c r="A93" s="90">
        <v>2070801</v>
      </c>
      <c r="B93" s="88" t="s">
        <v>137</v>
      </c>
      <c r="C93" s="89">
        <v>463</v>
      </c>
    </row>
    <row r="94" ht="19.5" customHeight="1" spans="1:3">
      <c r="A94" s="90">
        <v>2070807</v>
      </c>
      <c r="B94" s="88" t="s">
        <v>202</v>
      </c>
      <c r="C94" s="89">
        <v>159</v>
      </c>
    </row>
    <row r="95" ht="19.5" customHeight="1" spans="1:3">
      <c r="A95" s="90">
        <v>2070899</v>
      </c>
      <c r="B95" s="88" t="s">
        <v>203</v>
      </c>
      <c r="C95" s="89">
        <v>20</v>
      </c>
    </row>
    <row r="96" ht="19.5" customHeight="1" spans="1:3">
      <c r="A96" s="90">
        <v>2079903</v>
      </c>
      <c r="B96" s="88" t="s">
        <v>204</v>
      </c>
      <c r="C96" s="89">
        <v>1000</v>
      </c>
    </row>
    <row r="97" ht="19.5" customHeight="1" spans="1:3">
      <c r="A97" s="90">
        <v>2079999</v>
      </c>
      <c r="B97" s="88" t="s">
        <v>205</v>
      </c>
      <c r="C97" s="89">
        <v>40</v>
      </c>
    </row>
    <row r="98" ht="19.5" customHeight="1" spans="1:3">
      <c r="A98" s="87">
        <v>2080101</v>
      </c>
      <c r="B98" s="88" t="s">
        <v>137</v>
      </c>
      <c r="C98" s="89">
        <v>469</v>
      </c>
    </row>
    <row r="99" ht="19.5" customHeight="1" spans="1:3">
      <c r="A99" s="90">
        <v>2080106</v>
      </c>
      <c r="B99" s="88" t="s">
        <v>206</v>
      </c>
      <c r="C99" s="89">
        <v>373</v>
      </c>
    </row>
    <row r="100" ht="19.5" customHeight="1" spans="1:3">
      <c r="A100" s="90">
        <v>2080109</v>
      </c>
      <c r="B100" s="88" t="s">
        <v>207</v>
      </c>
      <c r="C100" s="89">
        <v>491</v>
      </c>
    </row>
    <row r="101" ht="19.5" customHeight="1" spans="1:3">
      <c r="A101" s="90">
        <v>2080199</v>
      </c>
      <c r="B101" s="88" t="s">
        <v>208</v>
      </c>
      <c r="C101" s="89">
        <v>11</v>
      </c>
    </row>
    <row r="102" ht="19.5" customHeight="1" spans="1:3">
      <c r="A102" s="90">
        <v>2080201</v>
      </c>
      <c r="B102" s="88" t="s">
        <v>137</v>
      </c>
      <c r="C102" s="89">
        <v>407</v>
      </c>
    </row>
    <row r="103" ht="19.5" customHeight="1" spans="1:3">
      <c r="A103" s="90">
        <v>2080501</v>
      </c>
      <c r="B103" s="88" t="s">
        <v>209</v>
      </c>
      <c r="C103" s="89">
        <v>2858</v>
      </c>
    </row>
    <row r="104" ht="19.5" customHeight="1" spans="1:3">
      <c r="A104" s="90">
        <v>2080505</v>
      </c>
      <c r="B104" s="88" t="s">
        <v>210</v>
      </c>
      <c r="C104" s="89">
        <v>12446</v>
      </c>
    </row>
    <row r="105" ht="19.5" customHeight="1" spans="1:3">
      <c r="A105" s="87">
        <v>2080506</v>
      </c>
      <c r="B105" s="88" t="s">
        <v>211</v>
      </c>
      <c r="C105" s="89">
        <v>2500</v>
      </c>
    </row>
    <row r="106" ht="19.5" customHeight="1" spans="1:3">
      <c r="A106" s="90">
        <v>2080507</v>
      </c>
      <c r="B106" s="88" t="s">
        <v>212</v>
      </c>
      <c r="C106" s="89">
        <v>21385</v>
      </c>
    </row>
    <row r="107" ht="19.5" customHeight="1" spans="1:3">
      <c r="A107" s="90">
        <v>2080704</v>
      </c>
      <c r="B107" s="88" t="s">
        <v>213</v>
      </c>
      <c r="C107" s="89">
        <v>37</v>
      </c>
    </row>
    <row r="108" ht="19.5" customHeight="1" spans="1:3">
      <c r="A108" s="90">
        <v>2080712</v>
      </c>
      <c r="B108" s="88" t="s">
        <v>214</v>
      </c>
      <c r="C108" s="89">
        <v>38</v>
      </c>
    </row>
    <row r="109" ht="19.5" customHeight="1" spans="1:3">
      <c r="A109" s="87">
        <v>2080799</v>
      </c>
      <c r="B109" s="88" t="s">
        <v>215</v>
      </c>
      <c r="C109" s="89">
        <v>1716</v>
      </c>
    </row>
    <row r="110" ht="19.5" customHeight="1" spans="1:3">
      <c r="A110" s="87">
        <v>2080805</v>
      </c>
      <c r="B110" s="88" t="s">
        <v>216</v>
      </c>
      <c r="C110" s="89">
        <v>577</v>
      </c>
    </row>
    <row r="111" ht="19.5" customHeight="1" spans="1:3">
      <c r="A111" s="90">
        <v>2080807</v>
      </c>
      <c r="B111" s="88" t="s">
        <v>217</v>
      </c>
      <c r="C111" s="89">
        <v>345</v>
      </c>
    </row>
    <row r="112" ht="19.5" customHeight="1" spans="1:3">
      <c r="A112" s="87">
        <v>2080808</v>
      </c>
      <c r="B112" s="88" t="s">
        <v>218</v>
      </c>
      <c r="C112" s="89">
        <v>5</v>
      </c>
    </row>
    <row r="113" ht="19.5" customHeight="1" spans="1:3">
      <c r="A113" s="87">
        <v>2080899</v>
      </c>
      <c r="B113" s="88" t="s">
        <v>219</v>
      </c>
      <c r="C113" s="89">
        <v>3998</v>
      </c>
    </row>
    <row r="114" ht="19.5" customHeight="1" spans="1:3">
      <c r="A114" s="90">
        <v>2080901</v>
      </c>
      <c r="B114" s="88" t="s">
        <v>220</v>
      </c>
      <c r="C114" s="89">
        <v>319</v>
      </c>
    </row>
    <row r="115" ht="19.5" customHeight="1" spans="1:3">
      <c r="A115" s="90">
        <v>2080902</v>
      </c>
      <c r="B115" s="88" t="s">
        <v>221</v>
      </c>
      <c r="C115" s="89">
        <v>30</v>
      </c>
    </row>
    <row r="116" ht="19.5" customHeight="1" spans="1:3">
      <c r="A116" s="90">
        <v>2080903</v>
      </c>
      <c r="B116" s="88" t="s">
        <v>222</v>
      </c>
      <c r="C116" s="89">
        <v>62</v>
      </c>
    </row>
    <row r="117" ht="19.5" customHeight="1" spans="1:3">
      <c r="A117" s="90">
        <v>2080904</v>
      </c>
      <c r="B117" s="88" t="s">
        <v>223</v>
      </c>
      <c r="C117" s="89">
        <v>37</v>
      </c>
    </row>
    <row r="118" ht="19.5" customHeight="1" spans="1:3">
      <c r="A118" s="90">
        <v>2080905</v>
      </c>
      <c r="B118" s="88" t="s">
        <v>224</v>
      </c>
      <c r="C118" s="89">
        <v>179</v>
      </c>
    </row>
    <row r="119" ht="19.5" customHeight="1" spans="1:3">
      <c r="A119" s="87">
        <v>2080999</v>
      </c>
      <c r="B119" s="88" t="s">
        <v>225</v>
      </c>
      <c r="C119" s="89">
        <v>141</v>
      </c>
    </row>
    <row r="120" ht="19.5" customHeight="1" spans="1:3">
      <c r="A120" s="90">
        <v>2081001</v>
      </c>
      <c r="B120" s="88" t="s">
        <v>226</v>
      </c>
      <c r="C120" s="89">
        <v>78</v>
      </c>
    </row>
    <row r="121" ht="19.5" customHeight="1" spans="1:3">
      <c r="A121" s="90">
        <v>2081002</v>
      </c>
      <c r="B121" s="88" t="s">
        <v>227</v>
      </c>
      <c r="C121" s="89">
        <v>809</v>
      </c>
    </row>
    <row r="122" ht="19.5" customHeight="1" spans="1:3">
      <c r="A122" s="90">
        <v>2081004</v>
      </c>
      <c r="B122" s="88" t="s">
        <v>228</v>
      </c>
      <c r="C122" s="89">
        <v>248</v>
      </c>
    </row>
    <row r="123" ht="19.5" customHeight="1" spans="1:3">
      <c r="A123" s="87">
        <v>2081005</v>
      </c>
      <c r="B123" s="88" t="s">
        <v>229</v>
      </c>
      <c r="C123" s="89">
        <v>113</v>
      </c>
    </row>
    <row r="124" ht="19.5" customHeight="1" spans="1:3">
      <c r="A124" s="87">
        <v>2081099</v>
      </c>
      <c r="B124" s="88" t="s">
        <v>230</v>
      </c>
      <c r="C124" s="89">
        <v>725</v>
      </c>
    </row>
    <row r="125" ht="19.5" customHeight="1" spans="1:3">
      <c r="A125" s="87">
        <v>2081101</v>
      </c>
      <c r="B125" s="88" t="s">
        <v>137</v>
      </c>
      <c r="C125" s="89">
        <v>65</v>
      </c>
    </row>
    <row r="126" ht="19.5" customHeight="1" spans="1:3">
      <c r="A126" s="87">
        <v>2081107</v>
      </c>
      <c r="B126" s="88" t="s">
        <v>231</v>
      </c>
      <c r="C126" s="89">
        <v>957</v>
      </c>
    </row>
    <row r="127" ht="19.5" customHeight="1" spans="1:3">
      <c r="A127" s="91">
        <v>2081199</v>
      </c>
      <c r="B127" s="88" t="s">
        <v>232</v>
      </c>
      <c r="C127" s="89">
        <v>131</v>
      </c>
    </row>
    <row r="128" ht="19.5" customHeight="1" spans="1:3">
      <c r="A128" s="90">
        <v>2081901</v>
      </c>
      <c r="B128" s="88" t="s">
        <v>233</v>
      </c>
      <c r="C128" s="89">
        <v>7</v>
      </c>
    </row>
    <row r="129" ht="19.5" customHeight="1" spans="1:3">
      <c r="A129" s="87">
        <v>2081902</v>
      </c>
      <c r="B129" s="88" t="s">
        <v>234</v>
      </c>
      <c r="C129" s="89">
        <v>4154</v>
      </c>
    </row>
    <row r="130" ht="19.5" customHeight="1" spans="1:3">
      <c r="A130" s="90">
        <v>2082001</v>
      </c>
      <c r="B130" s="88" t="s">
        <v>235</v>
      </c>
      <c r="C130" s="89">
        <v>20</v>
      </c>
    </row>
    <row r="131" ht="19.5" customHeight="1" spans="1:3">
      <c r="A131" s="90">
        <v>2082002</v>
      </c>
      <c r="B131" s="88" t="s">
        <v>236</v>
      </c>
      <c r="C131" s="89">
        <v>36</v>
      </c>
    </row>
    <row r="132" ht="19.5" customHeight="1" spans="1:3">
      <c r="A132" s="90">
        <v>2082102</v>
      </c>
      <c r="B132" s="88" t="s">
        <v>237</v>
      </c>
      <c r="C132" s="89">
        <v>2145</v>
      </c>
    </row>
    <row r="133" ht="19.5" customHeight="1" spans="1:3">
      <c r="A133" s="90">
        <v>2082502</v>
      </c>
      <c r="B133" s="88" t="s">
        <v>238</v>
      </c>
      <c r="C133" s="89">
        <v>6</v>
      </c>
    </row>
    <row r="134" ht="19.5" customHeight="1" spans="1:3">
      <c r="A134" s="90">
        <v>2082602</v>
      </c>
      <c r="B134" s="88" t="s">
        <v>239</v>
      </c>
      <c r="C134" s="89">
        <v>6644</v>
      </c>
    </row>
    <row r="135" ht="19.5" customHeight="1" spans="1:3">
      <c r="A135" s="90">
        <v>2082801</v>
      </c>
      <c r="B135" s="88" t="s">
        <v>137</v>
      </c>
      <c r="C135" s="89">
        <v>264</v>
      </c>
    </row>
    <row r="136" ht="19.5" customHeight="1" spans="1:3">
      <c r="A136" s="90">
        <v>2082804</v>
      </c>
      <c r="B136" s="88" t="s">
        <v>240</v>
      </c>
      <c r="C136" s="89">
        <v>48</v>
      </c>
    </row>
    <row r="137" ht="19.5" customHeight="1" spans="1:3">
      <c r="A137" s="90">
        <v>2082899</v>
      </c>
      <c r="B137" s="88" t="s">
        <v>241</v>
      </c>
      <c r="C137" s="89">
        <v>3</v>
      </c>
    </row>
    <row r="138" ht="19.5" customHeight="1" spans="1:3">
      <c r="A138" s="90">
        <v>2089999</v>
      </c>
      <c r="B138" s="88" t="s">
        <v>242</v>
      </c>
      <c r="C138" s="89">
        <v>100</v>
      </c>
    </row>
    <row r="139" ht="19.5" customHeight="1" spans="1:3">
      <c r="A139" s="90">
        <v>2100101</v>
      </c>
      <c r="B139" s="88" t="s">
        <v>137</v>
      </c>
      <c r="C139" s="89">
        <v>437</v>
      </c>
    </row>
    <row r="140" ht="19.5" customHeight="1" spans="1:3">
      <c r="A140" s="90">
        <v>2100201</v>
      </c>
      <c r="B140" s="88" t="s">
        <v>243</v>
      </c>
      <c r="C140" s="89">
        <v>1233</v>
      </c>
    </row>
    <row r="141" ht="19.5" customHeight="1" spans="1:3">
      <c r="A141" s="90">
        <v>2100202</v>
      </c>
      <c r="B141" s="88" t="s">
        <v>244</v>
      </c>
      <c r="C141" s="89">
        <v>137</v>
      </c>
    </row>
    <row r="142" ht="19.5" customHeight="1" spans="1:3">
      <c r="A142" s="90">
        <v>2100203</v>
      </c>
      <c r="B142" s="88" t="s">
        <v>245</v>
      </c>
      <c r="C142" s="89">
        <v>110</v>
      </c>
    </row>
    <row r="143" ht="19.5" customHeight="1" spans="1:3">
      <c r="A143" s="87">
        <v>2100206</v>
      </c>
      <c r="B143" s="88" t="s">
        <v>246</v>
      </c>
      <c r="C143" s="89">
        <v>190</v>
      </c>
    </row>
    <row r="144" ht="19.5" customHeight="1" spans="1:3">
      <c r="A144" s="90">
        <v>2100299</v>
      </c>
      <c r="B144" s="88" t="s">
        <v>247</v>
      </c>
      <c r="C144" s="89">
        <v>315</v>
      </c>
    </row>
    <row r="145" ht="19.5" customHeight="1" spans="1:3">
      <c r="A145" s="90">
        <v>2100302</v>
      </c>
      <c r="B145" s="88" t="s">
        <v>248</v>
      </c>
      <c r="C145" s="89">
        <v>525</v>
      </c>
    </row>
    <row r="146" ht="19.5" customHeight="1" spans="1:3">
      <c r="A146" s="90">
        <v>2100399</v>
      </c>
      <c r="B146" s="88" t="s">
        <v>249</v>
      </c>
      <c r="C146" s="89">
        <v>854</v>
      </c>
    </row>
    <row r="147" ht="19.5" customHeight="1" spans="1:3">
      <c r="A147" s="90">
        <v>2100401</v>
      </c>
      <c r="B147" s="88" t="s">
        <v>250</v>
      </c>
      <c r="C147" s="89">
        <v>841</v>
      </c>
    </row>
    <row r="148" ht="19.5" customHeight="1" spans="1:3">
      <c r="A148" s="90">
        <v>2100408</v>
      </c>
      <c r="B148" s="88" t="s">
        <v>251</v>
      </c>
      <c r="C148" s="89">
        <v>4983</v>
      </c>
    </row>
    <row r="149" ht="19.5" customHeight="1" spans="1:3">
      <c r="A149" s="90">
        <v>2100409</v>
      </c>
      <c r="B149" s="88" t="s">
        <v>252</v>
      </c>
      <c r="C149" s="89">
        <v>382</v>
      </c>
    </row>
    <row r="150" ht="19.5" customHeight="1" spans="1:3">
      <c r="A150" s="90">
        <v>2100499</v>
      </c>
      <c r="B150" s="88" t="s">
        <v>253</v>
      </c>
      <c r="C150" s="89">
        <v>639</v>
      </c>
    </row>
    <row r="151" ht="19.5" customHeight="1" spans="1:3">
      <c r="A151" s="90">
        <v>2100717</v>
      </c>
      <c r="B151" s="88" t="s">
        <v>254</v>
      </c>
      <c r="C151" s="89">
        <v>2113</v>
      </c>
    </row>
    <row r="152" ht="19.5" customHeight="1" spans="1:3">
      <c r="A152" s="90">
        <v>2101101</v>
      </c>
      <c r="B152" s="88" t="s">
        <v>255</v>
      </c>
      <c r="C152" s="89">
        <v>1080</v>
      </c>
    </row>
    <row r="153" ht="19.5" customHeight="1" spans="1:3">
      <c r="A153" s="90">
        <v>2101102</v>
      </c>
      <c r="B153" s="88" t="s">
        <v>256</v>
      </c>
      <c r="C153" s="89">
        <v>5185</v>
      </c>
    </row>
    <row r="154" ht="19.5" customHeight="1" spans="1:3">
      <c r="A154" s="90">
        <v>2101202</v>
      </c>
      <c r="B154" s="88" t="s">
        <v>257</v>
      </c>
      <c r="C154" s="89">
        <v>9234</v>
      </c>
    </row>
    <row r="155" ht="19.5" customHeight="1" spans="1:3">
      <c r="A155" s="87">
        <v>2101301</v>
      </c>
      <c r="B155" s="88" t="s">
        <v>258</v>
      </c>
      <c r="C155" s="89">
        <v>995</v>
      </c>
    </row>
    <row r="156" ht="19.5" customHeight="1" spans="1:3">
      <c r="A156" s="87">
        <v>2101401</v>
      </c>
      <c r="B156" s="88" t="s">
        <v>259</v>
      </c>
      <c r="C156" s="89">
        <v>128</v>
      </c>
    </row>
    <row r="157" ht="19.5" customHeight="1" spans="1:3">
      <c r="A157" s="87">
        <v>2101501</v>
      </c>
      <c r="B157" s="88" t="s">
        <v>137</v>
      </c>
      <c r="C157" s="89">
        <v>698</v>
      </c>
    </row>
    <row r="158" ht="19.5" customHeight="1" spans="1:3">
      <c r="A158" s="87">
        <v>2101599</v>
      </c>
      <c r="B158" s="88" t="s">
        <v>260</v>
      </c>
      <c r="C158" s="89">
        <v>7</v>
      </c>
    </row>
    <row r="159" ht="19.5" customHeight="1" spans="1:3">
      <c r="A159" s="90">
        <v>2101704</v>
      </c>
      <c r="B159" s="88" t="s">
        <v>261</v>
      </c>
      <c r="C159" s="89">
        <v>210</v>
      </c>
    </row>
    <row r="160" ht="19.5" customHeight="1" spans="1:3">
      <c r="A160" s="90">
        <v>2101799</v>
      </c>
      <c r="B160" s="88" t="s">
        <v>262</v>
      </c>
      <c r="C160" s="89">
        <v>10</v>
      </c>
    </row>
    <row r="161" ht="19.5" customHeight="1" spans="1:3">
      <c r="A161" s="90">
        <v>2101902</v>
      </c>
      <c r="B161" s="88" t="s">
        <v>263</v>
      </c>
      <c r="C161" s="89">
        <v>3274</v>
      </c>
    </row>
    <row r="162" ht="19.5" customHeight="1" spans="1:3">
      <c r="A162" s="90">
        <v>2101999</v>
      </c>
      <c r="B162" s="88" t="s">
        <v>264</v>
      </c>
      <c r="C162" s="89">
        <v>0</v>
      </c>
    </row>
    <row r="163" ht="19.5" customHeight="1" spans="1:3">
      <c r="A163" s="87">
        <v>2109999</v>
      </c>
      <c r="B163" s="88" t="s">
        <v>265</v>
      </c>
      <c r="C163" s="89">
        <v>34</v>
      </c>
    </row>
    <row r="164" ht="19.5" customHeight="1" spans="1:3">
      <c r="A164" s="90">
        <v>2110301</v>
      </c>
      <c r="B164" s="88" t="s">
        <v>266</v>
      </c>
      <c r="C164" s="89">
        <v>957</v>
      </c>
    </row>
    <row r="165" ht="19.5" customHeight="1" spans="1:3">
      <c r="A165" s="90">
        <v>2110302</v>
      </c>
      <c r="B165" s="88" t="s">
        <v>267</v>
      </c>
      <c r="C165" s="89">
        <v>4172</v>
      </c>
    </row>
    <row r="166" ht="19.5" customHeight="1" spans="1:3">
      <c r="A166" s="87">
        <v>2110304</v>
      </c>
      <c r="B166" s="88" t="s">
        <v>268</v>
      </c>
      <c r="C166" s="89">
        <v>467</v>
      </c>
    </row>
    <row r="167" ht="19.5" customHeight="1" spans="1:3">
      <c r="A167" s="90">
        <v>2110399</v>
      </c>
      <c r="B167" s="88" t="s">
        <v>269</v>
      </c>
      <c r="C167" s="89">
        <v>2750</v>
      </c>
    </row>
    <row r="168" ht="19.5" customHeight="1" spans="1:3">
      <c r="A168" s="90">
        <v>2110401</v>
      </c>
      <c r="B168" s="88" t="s">
        <v>270</v>
      </c>
      <c r="C168" s="89">
        <v>3615</v>
      </c>
    </row>
    <row r="169" ht="19.5" customHeight="1" spans="1:3">
      <c r="A169" s="90">
        <v>2110402</v>
      </c>
      <c r="B169" s="88" t="s">
        <v>271</v>
      </c>
      <c r="C169" s="89">
        <v>1744</v>
      </c>
    </row>
    <row r="170" ht="19.5" customHeight="1" spans="1:3">
      <c r="A170" s="90">
        <v>2110404</v>
      </c>
      <c r="B170" s="88" t="s">
        <v>272</v>
      </c>
      <c r="C170" s="89">
        <v>26</v>
      </c>
    </row>
    <row r="171" ht="19.5" customHeight="1" spans="1:3">
      <c r="A171" s="90">
        <v>2110406</v>
      </c>
      <c r="B171" s="88" t="s">
        <v>273</v>
      </c>
      <c r="C171" s="89">
        <v>423</v>
      </c>
    </row>
    <row r="172" ht="19.5" customHeight="1" spans="1:3">
      <c r="A172" s="90">
        <v>2110501</v>
      </c>
      <c r="B172" s="88" t="s">
        <v>274</v>
      </c>
      <c r="C172" s="89">
        <v>1025</v>
      </c>
    </row>
    <row r="173" ht="19.5" customHeight="1" spans="1:3">
      <c r="A173" s="90">
        <v>2111001</v>
      </c>
      <c r="B173" s="88" t="s">
        <v>275</v>
      </c>
      <c r="C173" s="89">
        <v>11</v>
      </c>
    </row>
    <row r="174" ht="19.5" customHeight="1" spans="1:3">
      <c r="A174" s="90">
        <v>2111199</v>
      </c>
      <c r="B174" s="88" t="s">
        <v>276</v>
      </c>
      <c r="C174" s="89">
        <v>450</v>
      </c>
    </row>
    <row r="175" ht="19.5" customHeight="1" spans="1:3">
      <c r="A175" s="90">
        <v>2120101</v>
      </c>
      <c r="B175" s="88" t="s">
        <v>137</v>
      </c>
      <c r="C175" s="89">
        <v>2043</v>
      </c>
    </row>
    <row r="176" ht="19.5" customHeight="1" spans="1:3">
      <c r="A176" s="90">
        <v>2120109</v>
      </c>
      <c r="B176" s="88" t="s">
        <v>277</v>
      </c>
      <c r="C176" s="89">
        <v>31</v>
      </c>
    </row>
    <row r="177" ht="19.5" customHeight="1" spans="1:3">
      <c r="A177" s="87">
        <v>2120199</v>
      </c>
      <c r="B177" s="88" t="s">
        <v>278</v>
      </c>
      <c r="C177" s="89">
        <v>4850</v>
      </c>
    </row>
    <row r="178" ht="19.5" customHeight="1" spans="1:3">
      <c r="A178" s="90">
        <v>2120303</v>
      </c>
      <c r="B178" s="88" t="s">
        <v>279</v>
      </c>
      <c r="C178" s="89">
        <v>20400</v>
      </c>
    </row>
    <row r="179" ht="19.5" customHeight="1" spans="1:3">
      <c r="A179" s="90">
        <v>2120399</v>
      </c>
      <c r="B179" s="88" t="s">
        <v>280</v>
      </c>
      <c r="C179" s="89">
        <v>383</v>
      </c>
    </row>
    <row r="180" ht="19.5" customHeight="1" spans="1:3">
      <c r="A180" s="91">
        <v>2120501</v>
      </c>
      <c r="B180" s="88" t="s">
        <v>281</v>
      </c>
      <c r="C180" s="89">
        <v>300</v>
      </c>
    </row>
    <row r="181" ht="19.5" customHeight="1" spans="1:3">
      <c r="A181" s="87">
        <v>2130101</v>
      </c>
      <c r="B181" s="88" t="s">
        <v>137</v>
      </c>
      <c r="C181" s="89">
        <v>1700</v>
      </c>
    </row>
    <row r="182" ht="19.5" customHeight="1" spans="1:3">
      <c r="A182" s="90">
        <v>2130104</v>
      </c>
      <c r="B182" s="88" t="s">
        <v>282</v>
      </c>
      <c r="C182" s="89">
        <v>400</v>
      </c>
    </row>
    <row r="183" ht="19.5" customHeight="1" spans="1:3">
      <c r="A183" s="90">
        <v>2130106</v>
      </c>
      <c r="B183" s="88" t="s">
        <v>283</v>
      </c>
      <c r="C183" s="89">
        <v>79</v>
      </c>
    </row>
    <row r="184" ht="19.5" customHeight="1" spans="1:3">
      <c r="A184" s="90">
        <v>2130108</v>
      </c>
      <c r="B184" s="88" t="s">
        <v>284</v>
      </c>
      <c r="C184" s="89">
        <v>180</v>
      </c>
    </row>
    <row r="185" ht="19.5" customHeight="1" spans="1:3">
      <c r="A185" s="90">
        <v>2130109</v>
      </c>
      <c r="B185" s="88" t="s">
        <v>285</v>
      </c>
      <c r="C185" s="89">
        <v>10</v>
      </c>
    </row>
    <row r="186" ht="19.5" customHeight="1" spans="1:3">
      <c r="A186" s="90">
        <v>2130119</v>
      </c>
      <c r="B186" s="88" t="s">
        <v>286</v>
      </c>
      <c r="C186" s="89">
        <v>0</v>
      </c>
    </row>
    <row r="187" ht="19.5" customHeight="1" spans="1:3">
      <c r="A187" s="90">
        <v>2130122</v>
      </c>
      <c r="B187" s="88" t="s">
        <v>287</v>
      </c>
      <c r="C187" s="89">
        <v>1</v>
      </c>
    </row>
    <row r="188" ht="19.5" customHeight="1" spans="1:3">
      <c r="A188" s="90">
        <v>2130124</v>
      </c>
      <c r="B188" s="88" t="s">
        <v>288</v>
      </c>
      <c r="C188" s="89">
        <v>435</v>
      </c>
    </row>
    <row r="189" ht="19.5" customHeight="1" spans="1:3">
      <c r="A189" s="90">
        <v>2130126</v>
      </c>
      <c r="B189" s="88" t="s">
        <v>289</v>
      </c>
      <c r="C189" s="89">
        <v>15</v>
      </c>
    </row>
    <row r="190" ht="19.5" customHeight="1" spans="1:3">
      <c r="A190" s="90">
        <v>2130153</v>
      </c>
      <c r="B190" s="88" t="s">
        <v>290</v>
      </c>
      <c r="C190" s="89">
        <v>7097</v>
      </c>
    </row>
    <row r="191" ht="19.5" customHeight="1" spans="1:3">
      <c r="A191" s="87">
        <v>2130199</v>
      </c>
      <c r="B191" s="88" t="s">
        <v>291</v>
      </c>
      <c r="C191" s="89">
        <v>50</v>
      </c>
    </row>
    <row r="192" ht="19.5" customHeight="1" spans="1:3">
      <c r="A192" s="90">
        <v>2130201</v>
      </c>
      <c r="B192" s="88" t="s">
        <v>137</v>
      </c>
      <c r="C192" s="89">
        <v>880</v>
      </c>
    </row>
    <row r="193" ht="19.5" customHeight="1" spans="1:3">
      <c r="A193" s="91">
        <v>2130204</v>
      </c>
      <c r="B193" s="88" t="s">
        <v>292</v>
      </c>
      <c r="C193" s="89">
        <v>618</v>
      </c>
    </row>
    <row r="194" ht="19.5" customHeight="1" spans="1:3">
      <c r="A194" s="87">
        <v>2130205</v>
      </c>
      <c r="B194" s="88" t="s">
        <v>293</v>
      </c>
      <c r="C194" s="89">
        <v>822</v>
      </c>
    </row>
    <row r="195" ht="19.5" customHeight="1" spans="1:3">
      <c r="A195" s="87">
        <v>2130206</v>
      </c>
      <c r="B195" s="88" t="s">
        <v>294</v>
      </c>
      <c r="C195" s="89">
        <v>159</v>
      </c>
    </row>
    <row r="196" ht="19.5" customHeight="1" spans="1:3">
      <c r="A196" s="90">
        <v>2130209</v>
      </c>
      <c r="B196" s="88" t="s">
        <v>295</v>
      </c>
      <c r="C196" s="89">
        <v>131</v>
      </c>
    </row>
    <row r="197" ht="19.5" customHeight="1" spans="1:3">
      <c r="A197" s="90">
        <v>2130234</v>
      </c>
      <c r="B197" s="88" t="s">
        <v>296</v>
      </c>
      <c r="C197" s="89">
        <v>50</v>
      </c>
    </row>
    <row r="198" ht="19.5" customHeight="1" spans="1:3">
      <c r="A198" s="90">
        <v>2130301</v>
      </c>
      <c r="B198" s="88" t="s">
        <v>137</v>
      </c>
      <c r="C198" s="89">
        <v>2385</v>
      </c>
    </row>
    <row r="199" ht="19.5" customHeight="1" spans="1:3">
      <c r="A199" s="90">
        <v>2130305</v>
      </c>
      <c r="B199" s="88" t="s">
        <v>297</v>
      </c>
      <c r="C199" s="89">
        <v>7673</v>
      </c>
    </row>
    <row r="200" ht="19.5" customHeight="1" spans="1:3">
      <c r="A200" s="90">
        <v>2130306</v>
      </c>
      <c r="B200" s="88" t="s">
        <v>298</v>
      </c>
      <c r="C200" s="89">
        <v>270</v>
      </c>
    </row>
    <row r="201" ht="19.5" customHeight="1" spans="1:3">
      <c r="A201" s="90">
        <v>2130310</v>
      </c>
      <c r="B201" s="88" t="s">
        <v>299</v>
      </c>
      <c r="C201" s="89">
        <v>38</v>
      </c>
    </row>
    <row r="202" ht="19.5" customHeight="1" spans="1:3">
      <c r="A202" s="90">
        <v>2130311</v>
      </c>
      <c r="B202" s="88" t="s">
        <v>300</v>
      </c>
      <c r="C202" s="89">
        <v>9</v>
      </c>
    </row>
    <row r="203" ht="19.5" customHeight="1" spans="1:3">
      <c r="A203" s="90">
        <v>2130314</v>
      </c>
      <c r="B203" s="88" t="s">
        <v>301</v>
      </c>
      <c r="C203" s="89">
        <v>815</v>
      </c>
    </row>
    <row r="204" ht="19.5" customHeight="1" spans="1:3">
      <c r="A204" s="90">
        <v>2130316</v>
      </c>
      <c r="B204" s="88" t="s">
        <v>302</v>
      </c>
      <c r="C204" s="89">
        <v>2517</v>
      </c>
    </row>
    <row r="205" ht="19.5" customHeight="1" spans="1:3">
      <c r="A205" s="90">
        <v>2130319</v>
      </c>
      <c r="B205" s="88" t="s">
        <v>303</v>
      </c>
      <c r="C205" s="89">
        <v>2020</v>
      </c>
    </row>
    <row r="206" ht="19.5" customHeight="1" spans="1:3">
      <c r="A206" s="90">
        <v>2130321</v>
      </c>
      <c r="B206" s="88" t="s">
        <v>304</v>
      </c>
      <c r="C206" s="89">
        <v>93</v>
      </c>
    </row>
    <row r="207" ht="19.5" customHeight="1" spans="1:3">
      <c r="A207" s="90">
        <v>2130335</v>
      </c>
      <c r="B207" s="88" t="s">
        <v>305</v>
      </c>
      <c r="C207" s="89">
        <v>340</v>
      </c>
    </row>
    <row r="208" ht="19.5" customHeight="1" spans="1:3">
      <c r="A208" s="90">
        <v>2130399</v>
      </c>
      <c r="B208" s="88" t="s">
        <v>306</v>
      </c>
      <c r="C208" s="89">
        <v>974</v>
      </c>
    </row>
    <row r="209" ht="19.5" customHeight="1" spans="1:3">
      <c r="A209" s="90">
        <v>2130504</v>
      </c>
      <c r="B209" s="88" t="s">
        <v>307</v>
      </c>
      <c r="C209" s="89">
        <v>0</v>
      </c>
    </row>
    <row r="210" ht="19.5" customHeight="1" spans="1:3">
      <c r="A210" s="90">
        <v>2130599</v>
      </c>
      <c r="B210" s="88" t="s">
        <v>308</v>
      </c>
      <c r="C210" s="89">
        <v>7714</v>
      </c>
    </row>
    <row r="211" ht="19.5" customHeight="1" spans="1:3">
      <c r="A211" s="90">
        <v>2130701</v>
      </c>
      <c r="B211" s="88" t="s">
        <v>309</v>
      </c>
      <c r="C211" s="89">
        <v>2155</v>
      </c>
    </row>
    <row r="212" ht="19.5" customHeight="1" spans="1:3">
      <c r="A212" s="90">
        <v>2130705</v>
      </c>
      <c r="B212" s="88" t="s">
        <v>310</v>
      </c>
      <c r="C212" s="89">
        <v>6496</v>
      </c>
    </row>
    <row r="213" ht="19.5" customHeight="1" spans="1:3">
      <c r="A213" s="87">
        <v>2130803</v>
      </c>
      <c r="B213" s="88" t="s">
        <v>311</v>
      </c>
      <c r="C213" s="89">
        <v>239</v>
      </c>
    </row>
    <row r="214" ht="19.5" customHeight="1" spans="1:3">
      <c r="A214" s="90">
        <v>2130804</v>
      </c>
      <c r="B214" s="88" t="s">
        <v>312</v>
      </c>
      <c r="C214" s="89">
        <v>129</v>
      </c>
    </row>
    <row r="215" ht="19.5" customHeight="1" spans="1:3">
      <c r="A215" s="87">
        <v>2130899</v>
      </c>
      <c r="B215" s="88" t="s">
        <v>313</v>
      </c>
      <c r="C215" s="89">
        <v>204</v>
      </c>
    </row>
    <row r="216" ht="19.5" customHeight="1" spans="1:3">
      <c r="A216" s="90">
        <v>2139999</v>
      </c>
      <c r="B216" s="88" t="s">
        <v>314</v>
      </c>
      <c r="C216" s="89">
        <v>4600</v>
      </c>
    </row>
    <row r="217" ht="19.5" customHeight="1" spans="1:3">
      <c r="A217" s="90">
        <v>2140101</v>
      </c>
      <c r="B217" s="88" t="s">
        <v>137</v>
      </c>
      <c r="C217" s="89">
        <v>180</v>
      </c>
    </row>
    <row r="218" ht="19.5" customHeight="1" spans="1:3">
      <c r="A218" s="90">
        <v>2140104</v>
      </c>
      <c r="B218" s="88" t="s">
        <v>315</v>
      </c>
      <c r="C218" s="89">
        <v>9728</v>
      </c>
    </row>
    <row r="219" ht="19.5" customHeight="1" spans="1:3">
      <c r="A219" s="90">
        <v>2140106</v>
      </c>
      <c r="B219" s="88" t="s">
        <v>316</v>
      </c>
      <c r="C219" s="89">
        <v>3500</v>
      </c>
    </row>
    <row r="220" ht="19.5" customHeight="1" spans="1:3">
      <c r="A220" s="90">
        <v>2140112</v>
      </c>
      <c r="B220" s="88" t="s">
        <v>317</v>
      </c>
      <c r="C220" s="89">
        <v>1747</v>
      </c>
    </row>
    <row r="221" ht="19.5" customHeight="1" spans="1:3">
      <c r="A221" s="87">
        <v>2140199</v>
      </c>
      <c r="B221" s="88" t="s">
        <v>318</v>
      </c>
      <c r="C221" s="89">
        <v>8</v>
      </c>
    </row>
    <row r="222" ht="19.5" customHeight="1" spans="1:3">
      <c r="A222" s="90">
        <v>2149901</v>
      </c>
      <c r="B222" s="88" t="s">
        <v>319</v>
      </c>
      <c r="C222" s="89">
        <v>1300</v>
      </c>
    </row>
    <row r="223" ht="19.5" customHeight="1" spans="1:3">
      <c r="A223" s="90">
        <v>2149999</v>
      </c>
      <c r="B223" s="88" t="s">
        <v>320</v>
      </c>
      <c r="C223" s="89">
        <v>1107</v>
      </c>
    </row>
    <row r="224" ht="19.5" customHeight="1" spans="1:3">
      <c r="A224" s="87">
        <v>2150501</v>
      </c>
      <c r="B224" s="88" t="s">
        <v>137</v>
      </c>
      <c r="C224" s="89">
        <v>602</v>
      </c>
    </row>
    <row r="225" ht="19.5" customHeight="1" spans="1:3">
      <c r="A225" s="90">
        <v>2150517</v>
      </c>
      <c r="B225" s="88" t="s">
        <v>321</v>
      </c>
      <c r="C225" s="89">
        <v>100</v>
      </c>
    </row>
    <row r="226" ht="19.5" customHeight="1" spans="1:3">
      <c r="A226" s="87">
        <v>2150599</v>
      </c>
      <c r="B226" s="88" t="s">
        <v>322</v>
      </c>
      <c r="C226" s="89">
        <v>341</v>
      </c>
    </row>
    <row r="227" ht="19.5" customHeight="1" spans="1:3">
      <c r="A227" s="90">
        <v>2150899</v>
      </c>
      <c r="B227" s="88" t="s">
        <v>323</v>
      </c>
      <c r="C227" s="89">
        <v>499</v>
      </c>
    </row>
    <row r="228" ht="19.5" customHeight="1" spans="1:3">
      <c r="A228" s="90">
        <v>2160201</v>
      </c>
      <c r="B228" s="88" t="s">
        <v>137</v>
      </c>
      <c r="C228" s="89">
        <v>461</v>
      </c>
    </row>
    <row r="229" ht="20" customHeight="1" spans="1:3">
      <c r="A229" s="90">
        <v>21999</v>
      </c>
      <c r="B229" s="88" t="s">
        <v>51</v>
      </c>
      <c r="C229" s="89">
        <v>340</v>
      </c>
    </row>
    <row r="230" ht="20" customHeight="1" spans="1:3">
      <c r="A230" s="90">
        <v>2200101</v>
      </c>
      <c r="B230" s="88" t="s">
        <v>137</v>
      </c>
      <c r="C230" s="89">
        <v>1011</v>
      </c>
    </row>
    <row r="231" ht="18" customHeight="1" spans="1:3">
      <c r="A231" s="90">
        <v>2200199</v>
      </c>
      <c r="B231" s="88" t="s">
        <v>324</v>
      </c>
      <c r="C231" s="89">
        <v>11</v>
      </c>
    </row>
    <row r="232" ht="18" customHeight="1" spans="1:3">
      <c r="A232" s="90">
        <v>2200504</v>
      </c>
      <c r="B232" s="88" t="s">
        <v>325</v>
      </c>
      <c r="C232" s="89">
        <v>59</v>
      </c>
    </row>
    <row r="233" ht="18" customHeight="1" spans="1:3">
      <c r="A233" s="90">
        <v>2200599</v>
      </c>
      <c r="B233" s="88" t="s">
        <v>326</v>
      </c>
      <c r="C233" s="89">
        <v>60</v>
      </c>
    </row>
    <row r="234" ht="18" customHeight="1" spans="1:3">
      <c r="A234" s="87">
        <v>2210103</v>
      </c>
      <c r="B234" s="88" t="s">
        <v>327</v>
      </c>
      <c r="C234" s="89">
        <v>215</v>
      </c>
    </row>
    <row r="235" ht="18" customHeight="1" spans="1:3">
      <c r="A235" s="90">
        <v>2210105</v>
      </c>
      <c r="B235" s="88" t="s">
        <v>328</v>
      </c>
      <c r="C235" s="89">
        <v>142</v>
      </c>
    </row>
    <row r="236" ht="18" customHeight="1" spans="1:3">
      <c r="A236" s="90">
        <v>2210111</v>
      </c>
      <c r="B236" s="88" t="s">
        <v>329</v>
      </c>
      <c r="C236" s="89">
        <v>487</v>
      </c>
    </row>
    <row r="237" ht="18" customHeight="1" spans="1:3">
      <c r="A237" s="90">
        <v>2210201</v>
      </c>
      <c r="B237" s="88" t="s">
        <v>330</v>
      </c>
      <c r="C237" s="89">
        <v>9334</v>
      </c>
    </row>
    <row r="238" ht="18" customHeight="1" spans="1:3">
      <c r="A238" s="90">
        <v>2220101</v>
      </c>
      <c r="B238" s="88" t="s">
        <v>137</v>
      </c>
      <c r="C238" s="89">
        <v>311</v>
      </c>
    </row>
    <row r="239" ht="18" customHeight="1" spans="1:3">
      <c r="A239" s="90">
        <v>2220106</v>
      </c>
      <c r="B239" s="88" t="s">
        <v>331</v>
      </c>
      <c r="C239" s="89">
        <v>1</v>
      </c>
    </row>
    <row r="240" ht="18" customHeight="1" spans="1:3">
      <c r="A240" s="90">
        <v>2220199</v>
      </c>
      <c r="B240" s="88" t="s">
        <v>332</v>
      </c>
      <c r="C240" s="89">
        <v>1584</v>
      </c>
    </row>
    <row r="241" ht="18" customHeight="1" spans="1:3">
      <c r="A241" s="90">
        <v>2240101</v>
      </c>
      <c r="B241" s="88" t="s">
        <v>137</v>
      </c>
      <c r="C241" s="89">
        <v>739</v>
      </c>
    </row>
    <row r="242" ht="18" customHeight="1" spans="1:3">
      <c r="A242" s="90">
        <v>2240108</v>
      </c>
      <c r="B242" s="88" t="s">
        <v>333</v>
      </c>
      <c r="C242" s="89">
        <v>267</v>
      </c>
    </row>
    <row r="243" ht="18" customHeight="1" spans="1:3">
      <c r="A243" s="90">
        <v>2240201</v>
      </c>
      <c r="B243" s="88" t="s">
        <v>137</v>
      </c>
      <c r="C243" s="89">
        <v>984</v>
      </c>
    </row>
    <row r="244" ht="18" customHeight="1" spans="1:3">
      <c r="A244" s="90">
        <v>2240501</v>
      </c>
      <c r="B244" s="88" t="s">
        <v>137</v>
      </c>
      <c r="C244" s="89">
        <v>42</v>
      </c>
    </row>
    <row r="245" ht="18" customHeight="1" spans="1:3">
      <c r="A245" s="90">
        <v>2240502</v>
      </c>
      <c r="B245" s="88" t="s">
        <v>334</v>
      </c>
      <c r="C245" s="89">
        <v>9</v>
      </c>
    </row>
    <row r="246" ht="18" customHeight="1" spans="1:3">
      <c r="A246" s="90">
        <v>2240601</v>
      </c>
      <c r="B246" s="88" t="s">
        <v>335</v>
      </c>
      <c r="C246" s="89">
        <v>864</v>
      </c>
    </row>
    <row r="247" ht="18" customHeight="1" spans="1:3">
      <c r="A247" s="90">
        <v>2240703</v>
      </c>
      <c r="B247" s="88" t="s">
        <v>336</v>
      </c>
      <c r="C247" s="89">
        <v>8</v>
      </c>
    </row>
    <row r="248" ht="18" customHeight="1" spans="1:3">
      <c r="A248" s="90">
        <v>227</v>
      </c>
      <c r="B248" s="88" t="s">
        <v>49</v>
      </c>
      <c r="C248" s="89">
        <v>5000</v>
      </c>
    </row>
    <row r="249" ht="18" customHeight="1" spans="1:3">
      <c r="A249" s="90">
        <v>2299999</v>
      </c>
      <c r="B249" s="88" t="s">
        <v>51</v>
      </c>
      <c r="C249" s="89">
        <v>1720</v>
      </c>
    </row>
    <row r="250" ht="18" customHeight="1" spans="1:3">
      <c r="A250" s="90">
        <v>2320301</v>
      </c>
      <c r="B250" s="88" t="s">
        <v>337</v>
      </c>
      <c r="C250" s="89">
        <v>4000</v>
      </c>
    </row>
    <row r="251" ht="18" customHeight="1" spans="1:3">
      <c r="A251" s="90">
        <v>2320303</v>
      </c>
      <c r="B251" s="88" t="s">
        <v>338</v>
      </c>
      <c r="C251" s="89">
        <v>706</v>
      </c>
    </row>
    <row r="252" ht="18" customHeight="1" spans="1:3">
      <c r="A252" s="92" t="s">
        <v>132</v>
      </c>
      <c r="B252" s="92"/>
      <c r="C252" s="93">
        <f>SUM(C4:C251)</f>
        <v>498371</v>
      </c>
    </row>
  </sheetData>
  <mergeCells count="2">
    <mergeCell ref="A1:C1"/>
    <mergeCell ref="A252:B252"/>
  </mergeCells>
  <printOptions horizontalCentered="1"/>
  <pageMargins left="0.751388888888889" right="0.751388888888889" top="1" bottom="1" header="0.511805555555556" footer="0.511805555555556"/>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44"/>
  <sheetViews>
    <sheetView workbookViewId="0">
      <selection activeCell="A1" sqref="A1:B44"/>
    </sheetView>
  </sheetViews>
  <sheetFormatPr defaultColWidth="9" defaultRowHeight="14.25" outlineLevelCol="1"/>
  <cols>
    <col min="1" max="1" width="39.25" style="63" customWidth="1"/>
    <col min="2" max="2" width="34.75" style="63" customWidth="1"/>
    <col min="3" max="237" width="9" style="63"/>
    <col min="238" max="238" width="39.25" style="63" customWidth="1"/>
    <col min="239" max="239" width="34.75" style="63" customWidth="1"/>
    <col min="240" max="493" width="9" style="63"/>
    <col min="494" max="494" width="39.25" style="63" customWidth="1"/>
    <col min="495" max="495" width="34.75" style="63" customWidth="1"/>
    <col min="496" max="749" width="9" style="63"/>
    <col min="750" max="750" width="39.25" style="63" customWidth="1"/>
    <col min="751" max="751" width="34.75" style="63" customWidth="1"/>
    <col min="752" max="1005" width="9" style="63"/>
    <col min="1006" max="1006" width="39.25" style="63" customWidth="1"/>
    <col min="1007" max="1007" width="34.75" style="63" customWidth="1"/>
    <col min="1008" max="1261" width="9" style="63"/>
    <col min="1262" max="1262" width="39.25" style="63" customWidth="1"/>
    <col min="1263" max="1263" width="34.75" style="63" customWidth="1"/>
    <col min="1264" max="1517" width="9" style="63"/>
    <col min="1518" max="1518" width="39.25" style="63" customWidth="1"/>
    <col min="1519" max="1519" width="34.75" style="63" customWidth="1"/>
    <col min="1520" max="1773" width="9" style="63"/>
    <col min="1774" max="1774" width="39.25" style="63" customWidth="1"/>
    <col min="1775" max="1775" width="34.75" style="63" customWidth="1"/>
    <col min="1776" max="2029" width="9" style="63"/>
    <col min="2030" max="2030" width="39.25" style="63" customWidth="1"/>
    <col min="2031" max="2031" width="34.75" style="63" customWidth="1"/>
    <col min="2032" max="2285" width="9" style="63"/>
    <col min="2286" max="2286" width="39.25" style="63" customWidth="1"/>
    <col min="2287" max="2287" width="34.75" style="63" customWidth="1"/>
    <col min="2288" max="2541" width="9" style="63"/>
    <col min="2542" max="2542" width="39.25" style="63" customWidth="1"/>
    <col min="2543" max="2543" width="34.75" style="63" customWidth="1"/>
    <col min="2544" max="2797" width="9" style="63"/>
    <col min="2798" max="2798" width="39.25" style="63" customWidth="1"/>
    <col min="2799" max="2799" width="34.75" style="63" customWidth="1"/>
    <col min="2800" max="3053" width="9" style="63"/>
    <col min="3054" max="3054" width="39.25" style="63" customWidth="1"/>
    <col min="3055" max="3055" width="34.75" style="63" customWidth="1"/>
    <col min="3056" max="3309" width="9" style="63"/>
    <col min="3310" max="3310" width="39.25" style="63" customWidth="1"/>
    <col min="3311" max="3311" width="34.75" style="63" customWidth="1"/>
    <col min="3312" max="3565" width="9" style="63"/>
    <col min="3566" max="3566" width="39.25" style="63" customWidth="1"/>
    <col min="3567" max="3567" width="34.75" style="63" customWidth="1"/>
    <col min="3568" max="3821" width="9" style="63"/>
    <col min="3822" max="3822" width="39.25" style="63" customWidth="1"/>
    <col min="3823" max="3823" width="34.75" style="63" customWidth="1"/>
    <col min="3824" max="4077" width="9" style="63"/>
    <col min="4078" max="4078" width="39.25" style="63" customWidth="1"/>
    <col min="4079" max="4079" width="34.75" style="63" customWidth="1"/>
    <col min="4080" max="4333" width="9" style="63"/>
    <col min="4334" max="4334" width="39.25" style="63" customWidth="1"/>
    <col min="4335" max="4335" width="34.75" style="63" customWidth="1"/>
    <col min="4336" max="4589" width="9" style="63"/>
    <col min="4590" max="4590" width="39.25" style="63" customWidth="1"/>
    <col min="4591" max="4591" width="34.75" style="63" customWidth="1"/>
    <col min="4592" max="4845" width="9" style="63"/>
    <col min="4846" max="4846" width="39.25" style="63" customWidth="1"/>
    <col min="4847" max="4847" width="34.75" style="63" customWidth="1"/>
    <col min="4848" max="5101" width="9" style="63"/>
    <col min="5102" max="5102" width="39.25" style="63" customWidth="1"/>
    <col min="5103" max="5103" width="34.75" style="63" customWidth="1"/>
    <col min="5104" max="5357" width="9" style="63"/>
    <col min="5358" max="5358" width="39.25" style="63" customWidth="1"/>
    <col min="5359" max="5359" width="34.75" style="63" customWidth="1"/>
    <col min="5360" max="5613" width="9" style="63"/>
    <col min="5614" max="5614" width="39.25" style="63" customWidth="1"/>
    <col min="5615" max="5615" width="34.75" style="63" customWidth="1"/>
    <col min="5616" max="5869" width="9" style="63"/>
    <col min="5870" max="5870" width="39.25" style="63" customWidth="1"/>
    <col min="5871" max="5871" width="34.75" style="63" customWidth="1"/>
    <col min="5872" max="6125" width="9" style="63"/>
    <col min="6126" max="6126" width="39.25" style="63" customWidth="1"/>
    <col min="6127" max="6127" width="34.75" style="63" customWidth="1"/>
    <col min="6128" max="6381" width="9" style="63"/>
    <col min="6382" max="6382" width="39.25" style="63" customWidth="1"/>
    <col min="6383" max="6383" width="34.75" style="63" customWidth="1"/>
    <col min="6384" max="6637" width="9" style="63"/>
    <col min="6638" max="6638" width="39.25" style="63" customWidth="1"/>
    <col min="6639" max="6639" width="34.75" style="63" customWidth="1"/>
    <col min="6640" max="6893" width="9" style="63"/>
    <col min="6894" max="6894" width="39.25" style="63" customWidth="1"/>
    <col min="6895" max="6895" width="34.75" style="63" customWidth="1"/>
    <col min="6896" max="7149" width="9" style="63"/>
    <col min="7150" max="7150" width="39.25" style="63" customWidth="1"/>
    <col min="7151" max="7151" width="34.75" style="63" customWidth="1"/>
    <col min="7152" max="7405" width="9" style="63"/>
    <col min="7406" max="7406" width="39.25" style="63" customWidth="1"/>
    <col min="7407" max="7407" width="34.75" style="63" customWidth="1"/>
    <col min="7408" max="7661" width="9" style="63"/>
    <col min="7662" max="7662" width="39.25" style="63" customWidth="1"/>
    <col min="7663" max="7663" width="34.75" style="63" customWidth="1"/>
    <col min="7664" max="7917" width="9" style="63"/>
    <col min="7918" max="7918" width="39.25" style="63" customWidth="1"/>
    <col min="7919" max="7919" width="34.75" style="63" customWidth="1"/>
    <col min="7920" max="8173" width="9" style="63"/>
    <col min="8174" max="8174" width="39.25" style="63" customWidth="1"/>
    <col min="8175" max="8175" width="34.75" style="63" customWidth="1"/>
    <col min="8176" max="8429" width="9" style="63"/>
    <col min="8430" max="8430" width="39.25" style="63" customWidth="1"/>
    <col min="8431" max="8431" width="34.75" style="63" customWidth="1"/>
    <col min="8432" max="8685" width="9" style="63"/>
    <col min="8686" max="8686" width="39.25" style="63" customWidth="1"/>
    <col min="8687" max="8687" width="34.75" style="63" customWidth="1"/>
    <col min="8688" max="8941" width="9" style="63"/>
    <col min="8942" max="8942" width="39.25" style="63" customWidth="1"/>
    <col min="8943" max="8943" width="34.75" style="63" customWidth="1"/>
    <col min="8944" max="9197" width="9" style="63"/>
    <col min="9198" max="9198" width="39.25" style="63" customWidth="1"/>
    <col min="9199" max="9199" width="34.75" style="63" customWidth="1"/>
    <col min="9200" max="9453" width="9" style="63"/>
    <col min="9454" max="9454" width="39.25" style="63" customWidth="1"/>
    <col min="9455" max="9455" width="34.75" style="63" customWidth="1"/>
    <col min="9456" max="9709" width="9" style="63"/>
    <col min="9710" max="9710" width="39.25" style="63" customWidth="1"/>
    <col min="9711" max="9711" width="34.75" style="63" customWidth="1"/>
    <col min="9712" max="9965" width="9" style="63"/>
    <col min="9966" max="9966" width="39.25" style="63" customWidth="1"/>
    <col min="9967" max="9967" width="34.75" style="63" customWidth="1"/>
    <col min="9968" max="10221" width="9" style="63"/>
    <col min="10222" max="10222" width="39.25" style="63" customWidth="1"/>
    <col min="10223" max="10223" width="34.75" style="63" customWidth="1"/>
    <col min="10224" max="10477" width="9" style="63"/>
    <col min="10478" max="10478" width="39.25" style="63" customWidth="1"/>
    <col min="10479" max="10479" width="34.75" style="63" customWidth="1"/>
    <col min="10480" max="10733" width="9" style="63"/>
    <col min="10734" max="10734" width="39.25" style="63" customWidth="1"/>
    <col min="10735" max="10735" width="34.75" style="63" customWidth="1"/>
    <col min="10736" max="10989" width="9" style="63"/>
    <col min="10990" max="10990" width="39.25" style="63" customWidth="1"/>
    <col min="10991" max="10991" width="34.75" style="63" customWidth="1"/>
    <col min="10992" max="11245" width="9" style="63"/>
    <col min="11246" max="11246" width="39.25" style="63" customWidth="1"/>
    <col min="11247" max="11247" width="34.75" style="63" customWidth="1"/>
    <col min="11248" max="11501" width="9" style="63"/>
    <col min="11502" max="11502" width="39.25" style="63" customWidth="1"/>
    <col min="11503" max="11503" width="34.75" style="63" customWidth="1"/>
    <col min="11504" max="11757" width="9" style="63"/>
    <col min="11758" max="11758" width="39.25" style="63" customWidth="1"/>
    <col min="11759" max="11759" width="34.75" style="63" customWidth="1"/>
    <col min="11760" max="12013" width="9" style="63"/>
    <col min="12014" max="12014" width="39.25" style="63" customWidth="1"/>
    <col min="12015" max="12015" width="34.75" style="63" customWidth="1"/>
    <col min="12016" max="12269" width="9" style="63"/>
    <col min="12270" max="12270" width="39.25" style="63" customWidth="1"/>
    <col min="12271" max="12271" width="34.75" style="63" customWidth="1"/>
    <col min="12272" max="12525" width="9" style="63"/>
    <col min="12526" max="12526" width="39.25" style="63" customWidth="1"/>
    <col min="12527" max="12527" width="34.75" style="63" customWidth="1"/>
    <col min="12528" max="12781" width="9" style="63"/>
    <col min="12782" max="12782" width="39.25" style="63" customWidth="1"/>
    <col min="12783" max="12783" width="34.75" style="63" customWidth="1"/>
    <col min="12784" max="13037" width="9" style="63"/>
    <col min="13038" max="13038" width="39.25" style="63" customWidth="1"/>
    <col min="13039" max="13039" width="34.75" style="63" customWidth="1"/>
    <col min="13040" max="13293" width="9" style="63"/>
    <col min="13294" max="13294" width="39.25" style="63" customWidth="1"/>
    <col min="13295" max="13295" width="34.75" style="63" customWidth="1"/>
    <col min="13296" max="13549" width="9" style="63"/>
    <col min="13550" max="13550" width="39.25" style="63" customWidth="1"/>
    <col min="13551" max="13551" width="34.75" style="63" customWidth="1"/>
    <col min="13552" max="13805" width="9" style="63"/>
    <col min="13806" max="13806" width="39.25" style="63" customWidth="1"/>
    <col min="13807" max="13807" width="34.75" style="63" customWidth="1"/>
    <col min="13808" max="14061" width="9" style="63"/>
    <col min="14062" max="14062" width="39.25" style="63" customWidth="1"/>
    <col min="14063" max="14063" width="34.75" style="63" customWidth="1"/>
    <col min="14064" max="14317" width="9" style="63"/>
    <col min="14318" max="14318" width="39.25" style="63" customWidth="1"/>
    <col min="14319" max="14319" width="34.75" style="63" customWidth="1"/>
    <col min="14320" max="14573" width="9" style="63"/>
    <col min="14574" max="14574" width="39.25" style="63" customWidth="1"/>
    <col min="14575" max="14575" width="34.75" style="63" customWidth="1"/>
    <col min="14576" max="14829" width="9" style="63"/>
    <col min="14830" max="14830" width="39.25" style="63" customWidth="1"/>
    <col min="14831" max="14831" width="34.75" style="63" customWidth="1"/>
    <col min="14832" max="15085" width="9" style="63"/>
    <col min="15086" max="15086" width="39.25" style="63" customWidth="1"/>
    <col min="15087" max="15087" width="34.75" style="63" customWidth="1"/>
    <col min="15088" max="15341" width="9" style="63"/>
    <col min="15342" max="15342" width="39.25" style="63" customWidth="1"/>
    <col min="15343" max="15343" width="34.75" style="63" customWidth="1"/>
    <col min="15344" max="15597" width="9" style="63"/>
    <col min="15598" max="15598" width="39.25" style="63" customWidth="1"/>
    <col min="15599" max="15599" width="34.75" style="63" customWidth="1"/>
    <col min="15600" max="15853" width="9" style="63"/>
    <col min="15854" max="15854" width="39.25" style="63" customWidth="1"/>
    <col min="15855" max="15855" width="34.75" style="63" customWidth="1"/>
    <col min="15856" max="16109" width="9" style="63"/>
    <col min="16110" max="16110" width="39.25" style="63" customWidth="1"/>
    <col min="16111" max="16111" width="34.75" style="63" customWidth="1"/>
    <col min="16112" max="16384" width="9" style="63"/>
  </cols>
  <sheetData>
    <row r="1" ht="59.25" customHeight="1" spans="1:2">
      <c r="A1" s="64" t="s">
        <v>339</v>
      </c>
      <c r="B1" s="64"/>
    </row>
    <row r="2" ht="20.25" customHeight="1" spans="1:2">
      <c r="A2" s="68"/>
      <c r="B2" s="69" t="s">
        <v>1</v>
      </c>
    </row>
    <row r="3" ht="23.25" customHeight="1" spans="1:2">
      <c r="A3" s="70" t="s">
        <v>340</v>
      </c>
      <c r="B3" s="70" t="s">
        <v>98</v>
      </c>
    </row>
    <row r="4" ht="23.25" customHeight="1" spans="1:2">
      <c r="A4" s="71" t="s">
        <v>341</v>
      </c>
      <c r="B4" s="72">
        <f>SUM(B5:B8)</f>
        <v>47976</v>
      </c>
    </row>
    <row r="5" ht="23.25" customHeight="1" spans="1:2">
      <c r="A5" s="73" t="s">
        <v>342</v>
      </c>
      <c r="B5" s="74">
        <v>28469</v>
      </c>
    </row>
    <row r="6" ht="23.25" customHeight="1" spans="1:2">
      <c r="A6" s="73" t="s">
        <v>343</v>
      </c>
      <c r="B6" s="74">
        <v>5258</v>
      </c>
    </row>
    <row r="7" ht="23.25" customHeight="1" spans="1:2">
      <c r="A7" s="73" t="s">
        <v>344</v>
      </c>
      <c r="B7" s="74">
        <v>2415</v>
      </c>
    </row>
    <row r="8" ht="23.25" customHeight="1" spans="1:2">
      <c r="A8" s="73" t="s">
        <v>345</v>
      </c>
      <c r="B8" s="74">
        <f>1739+10095</f>
        <v>11834</v>
      </c>
    </row>
    <row r="9" ht="23.25" customHeight="1" spans="1:2">
      <c r="A9" s="71" t="s">
        <v>346</v>
      </c>
      <c r="B9" s="72">
        <f>SUM(B10:B18)</f>
        <v>20679</v>
      </c>
    </row>
    <row r="10" ht="23.25" customHeight="1" spans="1:2">
      <c r="A10" s="73" t="s">
        <v>347</v>
      </c>
      <c r="B10" s="74">
        <v>7533</v>
      </c>
    </row>
    <row r="11" ht="23.25" customHeight="1" spans="1:2">
      <c r="A11" s="73" t="s">
        <v>348</v>
      </c>
      <c r="B11" s="74">
        <v>108</v>
      </c>
    </row>
    <row r="12" ht="23.25" customHeight="1" spans="1:2">
      <c r="A12" s="73" t="s">
        <v>349</v>
      </c>
      <c r="B12" s="74">
        <v>106</v>
      </c>
    </row>
    <row r="13" ht="23.25" customHeight="1" spans="1:2">
      <c r="A13" s="73" t="s">
        <v>350</v>
      </c>
      <c r="B13" s="74">
        <v>3</v>
      </c>
    </row>
    <row r="14" ht="23.25" customHeight="1" spans="1:2">
      <c r="A14" s="73" t="s">
        <v>351</v>
      </c>
      <c r="B14" s="74">
        <v>2976</v>
      </c>
    </row>
    <row r="15" ht="23.25" customHeight="1" spans="1:2">
      <c r="A15" s="73" t="s">
        <v>352</v>
      </c>
      <c r="B15" s="74">
        <v>188</v>
      </c>
    </row>
    <row r="16" ht="23.25" customHeight="1" spans="1:2">
      <c r="A16" s="73" t="s">
        <v>353</v>
      </c>
      <c r="B16" s="74">
        <v>382</v>
      </c>
    </row>
    <row r="17" ht="23.25" customHeight="1" spans="1:2">
      <c r="A17" s="73" t="s">
        <v>354</v>
      </c>
      <c r="B17" s="74">
        <v>124</v>
      </c>
    </row>
    <row r="18" ht="23.25" customHeight="1" spans="1:2">
      <c r="A18" s="73" t="s">
        <v>355</v>
      </c>
      <c r="B18" s="74">
        <v>9259</v>
      </c>
    </row>
    <row r="19" ht="23.25" customHeight="1" spans="1:2">
      <c r="A19" s="71" t="s">
        <v>356</v>
      </c>
      <c r="B19" s="72">
        <f>SUM(B20:B23)</f>
        <v>4313</v>
      </c>
    </row>
    <row r="20" ht="23.25" customHeight="1" spans="1:2">
      <c r="A20" s="73" t="s">
        <v>357</v>
      </c>
      <c r="B20" s="74">
        <v>4184</v>
      </c>
    </row>
    <row r="21" ht="23.25" customHeight="1" spans="1:2">
      <c r="A21" s="73" t="s">
        <v>358</v>
      </c>
      <c r="B21" s="74">
        <v>18</v>
      </c>
    </row>
    <row r="22" ht="23.25" customHeight="1" spans="1:2">
      <c r="A22" s="73" t="s">
        <v>359</v>
      </c>
      <c r="B22" s="74">
        <v>1</v>
      </c>
    </row>
    <row r="23" ht="23.25" customHeight="1" spans="1:2">
      <c r="A23" s="73" t="s">
        <v>360</v>
      </c>
      <c r="B23" s="74">
        <v>110</v>
      </c>
    </row>
    <row r="24" ht="23.25" customHeight="1" spans="1:2">
      <c r="A24" s="71" t="s">
        <v>361</v>
      </c>
      <c r="B24" s="72">
        <f>B25+B26</f>
        <v>99317</v>
      </c>
    </row>
    <row r="25" ht="23.25" customHeight="1" spans="1:2">
      <c r="A25" s="73" t="s">
        <v>362</v>
      </c>
      <c r="B25" s="74">
        <v>91253</v>
      </c>
    </row>
    <row r="26" ht="23.25" customHeight="1" spans="1:2">
      <c r="A26" s="73" t="s">
        <v>363</v>
      </c>
      <c r="B26" s="74">
        <v>8064</v>
      </c>
    </row>
    <row r="27" ht="23.25" customHeight="1" spans="1:2">
      <c r="A27" s="71" t="s">
        <v>364</v>
      </c>
      <c r="B27" s="72">
        <f>B28+B29</f>
        <v>5</v>
      </c>
    </row>
    <row r="28" ht="23.25" customHeight="1" spans="1:2">
      <c r="A28" s="73" t="s">
        <v>365</v>
      </c>
      <c r="B28" s="74">
        <v>5</v>
      </c>
    </row>
    <row r="29" ht="23.25" customHeight="1" spans="1:2">
      <c r="A29" s="73" t="s">
        <v>366</v>
      </c>
      <c r="B29" s="74"/>
    </row>
    <row r="30" ht="23.25" customHeight="1" spans="1:2">
      <c r="A30" s="71" t="s">
        <v>367</v>
      </c>
      <c r="B30" s="72">
        <f>SUM(B31:B31)</f>
        <v>150</v>
      </c>
    </row>
    <row r="31" ht="23.25" customHeight="1" spans="1:2">
      <c r="A31" s="73" t="s">
        <v>368</v>
      </c>
      <c r="B31" s="74">
        <v>150</v>
      </c>
    </row>
    <row r="32" ht="23.25" customHeight="1" spans="1:2">
      <c r="A32" s="71" t="s">
        <v>369</v>
      </c>
      <c r="B32" s="72">
        <f>SUM(B33:B33)</f>
        <v>0</v>
      </c>
    </row>
    <row r="33" ht="23.25" customHeight="1" spans="1:2">
      <c r="A33" s="73" t="s">
        <v>370</v>
      </c>
      <c r="B33" s="74"/>
    </row>
    <row r="34" ht="23.25" customHeight="1" spans="1:2">
      <c r="A34" s="71" t="s">
        <v>371</v>
      </c>
      <c r="B34" s="72">
        <f>SUM(B35:B38)</f>
        <v>35095</v>
      </c>
    </row>
    <row r="35" ht="23.25" customHeight="1" spans="1:2">
      <c r="A35" s="73" t="s">
        <v>372</v>
      </c>
      <c r="B35" s="74">
        <v>19889</v>
      </c>
    </row>
    <row r="36" ht="23.25" customHeight="1" spans="1:2">
      <c r="A36" s="73" t="s">
        <v>373</v>
      </c>
      <c r="B36" s="74">
        <v>922</v>
      </c>
    </row>
    <row r="37" ht="23.25" customHeight="1" spans="1:2">
      <c r="A37" s="73" t="s">
        <v>374</v>
      </c>
      <c r="B37" s="74">
        <v>3308</v>
      </c>
    </row>
    <row r="38" ht="23.25" customHeight="1" spans="1:2">
      <c r="A38" s="73" t="s">
        <v>375</v>
      </c>
      <c r="B38" s="74">
        <v>10976</v>
      </c>
    </row>
    <row r="39" ht="23.25" customHeight="1" spans="1:2">
      <c r="A39" s="71" t="s">
        <v>376</v>
      </c>
      <c r="B39" s="72">
        <f>B40+B41</f>
        <v>39763</v>
      </c>
    </row>
    <row r="40" ht="23.25" customHeight="1" spans="1:2">
      <c r="A40" s="73" t="s">
        <v>377</v>
      </c>
      <c r="B40" s="74">
        <v>37263</v>
      </c>
    </row>
    <row r="41" ht="23.25" customHeight="1" spans="1:2">
      <c r="A41" s="73" t="s">
        <v>378</v>
      </c>
      <c r="B41" s="74">
        <v>2500</v>
      </c>
    </row>
    <row r="42" ht="23.25" customHeight="1" spans="1:2">
      <c r="A42" s="71" t="s">
        <v>51</v>
      </c>
      <c r="B42" s="72">
        <f>B43</f>
        <v>251073</v>
      </c>
    </row>
    <row r="43" ht="23.25" customHeight="1" spans="1:2">
      <c r="A43" s="73" t="s">
        <v>379</v>
      </c>
      <c r="B43" s="74">
        <f>261168-10095</f>
        <v>251073</v>
      </c>
    </row>
    <row r="44" ht="23.25" customHeight="1" spans="1:2">
      <c r="A44" s="70" t="s">
        <v>132</v>
      </c>
      <c r="B44" s="72">
        <f>B4+B9+B19+B24+B27+B30+B32+B34+B39+B42</f>
        <v>498371</v>
      </c>
    </row>
  </sheetData>
  <mergeCells count="1">
    <mergeCell ref="A1:B1"/>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E13" sqref="E13"/>
    </sheetView>
  </sheetViews>
  <sheetFormatPr defaultColWidth="9" defaultRowHeight="14.25" outlineLevelCol="7"/>
  <cols>
    <col min="1" max="2" width="9" style="63"/>
    <col min="3" max="5" width="10.125" style="63" customWidth="1"/>
    <col min="6" max="6" width="12" style="63" customWidth="1"/>
    <col min="7" max="234" width="9" style="63"/>
    <col min="235" max="235" width="39.25" style="63" customWidth="1"/>
    <col min="236" max="236" width="34.75" style="63" customWidth="1"/>
    <col min="237" max="490" width="9" style="63"/>
    <col min="491" max="491" width="39.25" style="63" customWidth="1"/>
    <col min="492" max="492" width="34.75" style="63" customWidth="1"/>
    <col min="493" max="746" width="9" style="63"/>
    <col min="747" max="747" width="39.25" style="63" customWidth="1"/>
    <col min="748" max="748" width="34.75" style="63" customWidth="1"/>
    <col min="749" max="1002" width="9" style="63"/>
    <col min="1003" max="1003" width="39.25" style="63" customWidth="1"/>
    <col min="1004" max="1004" width="34.75" style="63" customWidth="1"/>
    <col min="1005" max="1258" width="9" style="63"/>
    <col min="1259" max="1259" width="39.25" style="63" customWidth="1"/>
    <col min="1260" max="1260" width="34.75" style="63" customWidth="1"/>
    <col min="1261" max="1514" width="9" style="63"/>
    <col min="1515" max="1515" width="39.25" style="63" customWidth="1"/>
    <col min="1516" max="1516" width="34.75" style="63" customWidth="1"/>
    <col min="1517" max="1770" width="9" style="63"/>
    <col min="1771" max="1771" width="39.25" style="63" customWidth="1"/>
    <col min="1772" max="1772" width="34.75" style="63" customWidth="1"/>
    <col min="1773" max="2026" width="9" style="63"/>
    <col min="2027" max="2027" width="39.25" style="63" customWidth="1"/>
    <col min="2028" max="2028" width="34.75" style="63" customWidth="1"/>
    <col min="2029" max="2282" width="9" style="63"/>
    <col min="2283" max="2283" width="39.25" style="63" customWidth="1"/>
    <col min="2284" max="2284" width="34.75" style="63" customWidth="1"/>
    <col min="2285" max="2538" width="9" style="63"/>
    <col min="2539" max="2539" width="39.25" style="63" customWidth="1"/>
    <col min="2540" max="2540" width="34.75" style="63" customWidth="1"/>
    <col min="2541" max="2794" width="9" style="63"/>
    <col min="2795" max="2795" width="39.25" style="63" customWidth="1"/>
    <col min="2796" max="2796" width="34.75" style="63" customWidth="1"/>
    <col min="2797" max="3050" width="9" style="63"/>
    <col min="3051" max="3051" width="39.25" style="63" customWidth="1"/>
    <col min="3052" max="3052" width="34.75" style="63" customWidth="1"/>
    <col min="3053" max="3306" width="9" style="63"/>
    <col min="3307" max="3307" width="39.25" style="63" customWidth="1"/>
    <col min="3308" max="3308" width="34.75" style="63" customWidth="1"/>
    <col min="3309" max="3562" width="9" style="63"/>
    <col min="3563" max="3563" width="39.25" style="63" customWidth="1"/>
    <col min="3564" max="3564" width="34.75" style="63" customWidth="1"/>
    <col min="3565" max="3818" width="9" style="63"/>
    <col min="3819" max="3819" width="39.25" style="63" customWidth="1"/>
    <col min="3820" max="3820" width="34.75" style="63" customWidth="1"/>
    <col min="3821" max="4074" width="9" style="63"/>
    <col min="4075" max="4075" width="39.25" style="63" customWidth="1"/>
    <col min="4076" max="4076" width="34.75" style="63" customWidth="1"/>
    <col min="4077" max="4330" width="9" style="63"/>
    <col min="4331" max="4331" width="39.25" style="63" customWidth="1"/>
    <col min="4332" max="4332" width="34.75" style="63" customWidth="1"/>
    <col min="4333" max="4586" width="9" style="63"/>
    <col min="4587" max="4587" width="39.25" style="63" customWidth="1"/>
    <col min="4588" max="4588" width="34.75" style="63" customWidth="1"/>
    <col min="4589" max="4842" width="9" style="63"/>
    <col min="4843" max="4843" width="39.25" style="63" customWidth="1"/>
    <col min="4844" max="4844" width="34.75" style="63" customWidth="1"/>
    <col min="4845" max="5098" width="9" style="63"/>
    <col min="5099" max="5099" width="39.25" style="63" customWidth="1"/>
    <col min="5100" max="5100" width="34.75" style="63" customWidth="1"/>
    <col min="5101" max="5354" width="9" style="63"/>
    <col min="5355" max="5355" width="39.25" style="63" customWidth="1"/>
    <col min="5356" max="5356" width="34.75" style="63" customWidth="1"/>
    <col min="5357" max="5610" width="9" style="63"/>
    <col min="5611" max="5611" width="39.25" style="63" customWidth="1"/>
    <col min="5612" max="5612" width="34.75" style="63" customWidth="1"/>
    <col min="5613" max="5866" width="9" style="63"/>
    <col min="5867" max="5867" width="39.25" style="63" customWidth="1"/>
    <col min="5868" max="5868" width="34.75" style="63" customWidth="1"/>
    <col min="5869" max="6122" width="9" style="63"/>
    <col min="6123" max="6123" width="39.25" style="63" customWidth="1"/>
    <col min="6124" max="6124" width="34.75" style="63" customWidth="1"/>
    <col min="6125" max="6378" width="9" style="63"/>
    <col min="6379" max="6379" width="39.25" style="63" customWidth="1"/>
    <col min="6380" max="6380" width="34.75" style="63" customWidth="1"/>
    <col min="6381" max="6634" width="9" style="63"/>
    <col min="6635" max="6635" width="39.25" style="63" customWidth="1"/>
    <col min="6636" max="6636" width="34.75" style="63" customWidth="1"/>
    <col min="6637" max="6890" width="9" style="63"/>
    <col min="6891" max="6891" width="39.25" style="63" customWidth="1"/>
    <col min="6892" max="6892" width="34.75" style="63" customWidth="1"/>
    <col min="6893" max="7146" width="9" style="63"/>
    <col min="7147" max="7147" width="39.25" style="63" customWidth="1"/>
    <col min="7148" max="7148" width="34.75" style="63" customWidth="1"/>
    <col min="7149" max="7402" width="9" style="63"/>
    <col min="7403" max="7403" width="39.25" style="63" customWidth="1"/>
    <col min="7404" max="7404" width="34.75" style="63" customWidth="1"/>
    <col min="7405" max="7658" width="9" style="63"/>
    <col min="7659" max="7659" width="39.25" style="63" customWidth="1"/>
    <col min="7660" max="7660" width="34.75" style="63" customWidth="1"/>
    <col min="7661" max="7914" width="9" style="63"/>
    <col min="7915" max="7915" width="39.25" style="63" customWidth="1"/>
    <col min="7916" max="7916" width="34.75" style="63" customWidth="1"/>
    <col min="7917" max="8170" width="9" style="63"/>
    <col min="8171" max="8171" width="39.25" style="63" customWidth="1"/>
    <col min="8172" max="8172" width="34.75" style="63" customWidth="1"/>
    <col min="8173" max="8426" width="9" style="63"/>
    <col min="8427" max="8427" width="39.25" style="63" customWidth="1"/>
    <col min="8428" max="8428" width="34.75" style="63" customWidth="1"/>
    <col min="8429" max="8682" width="9" style="63"/>
    <col min="8683" max="8683" width="39.25" style="63" customWidth="1"/>
    <col min="8684" max="8684" width="34.75" style="63" customWidth="1"/>
    <col min="8685" max="8938" width="9" style="63"/>
    <col min="8939" max="8939" width="39.25" style="63" customWidth="1"/>
    <col min="8940" max="8940" width="34.75" style="63" customWidth="1"/>
    <col min="8941" max="9194" width="9" style="63"/>
    <col min="9195" max="9195" width="39.25" style="63" customWidth="1"/>
    <col min="9196" max="9196" width="34.75" style="63" customWidth="1"/>
    <col min="9197" max="9450" width="9" style="63"/>
    <col min="9451" max="9451" width="39.25" style="63" customWidth="1"/>
    <col min="9452" max="9452" width="34.75" style="63" customWidth="1"/>
    <col min="9453" max="9706" width="9" style="63"/>
    <col min="9707" max="9707" width="39.25" style="63" customWidth="1"/>
    <col min="9708" max="9708" width="34.75" style="63" customWidth="1"/>
    <col min="9709" max="9962" width="9" style="63"/>
    <col min="9963" max="9963" width="39.25" style="63" customWidth="1"/>
    <col min="9964" max="9964" width="34.75" style="63" customWidth="1"/>
    <col min="9965" max="10218" width="9" style="63"/>
    <col min="10219" max="10219" width="39.25" style="63" customWidth="1"/>
    <col min="10220" max="10220" width="34.75" style="63" customWidth="1"/>
    <col min="10221" max="10474" width="9" style="63"/>
    <col min="10475" max="10475" width="39.25" style="63" customWidth="1"/>
    <col min="10476" max="10476" width="34.75" style="63" customWidth="1"/>
    <col min="10477" max="10730" width="9" style="63"/>
    <col min="10731" max="10731" width="39.25" style="63" customWidth="1"/>
    <col min="10732" max="10732" width="34.75" style="63" customWidth="1"/>
    <col min="10733" max="10986" width="9" style="63"/>
    <col min="10987" max="10987" width="39.25" style="63" customWidth="1"/>
    <col min="10988" max="10988" width="34.75" style="63" customWidth="1"/>
    <col min="10989" max="11242" width="9" style="63"/>
    <col min="11243" max="11243" width="39.25" style="63" customWidth="1"/>
    <col min="11244" max="11244" width="34.75" style="63" customWidth="1"/>
    <col min="11245" max="11498" width="9" style="63"/>
    <col min="11499" max="11499" width="39.25" style="63" customWidth="1"/>
    <col min="11500" max="11500" width="34.75" style="63" customWidth="1"/>
    <col min="11501" max="11754" width="9" style="63"/>
    <col min="11755" max="11755" width="39.25" style="63" customWidth="1"/>
    <col min="11756" max="11756" width="34.75" style="63" customWidth="1"/>
    <col min="11757" max="12010" width="9" style="63"/>
    <col min="12011" max="12011" width="39.25" style="63" customWidth="1"/>
    <col min="12012" max="12012" width="34.75" style="63" customWidth="1"/>
    <col min="12013" max="12266" width="9" style="63"/>
    <col min="12267" max="12267" width="39.25" style="63" customWidth="1"/>
    <col min="12268" max="12268" width="34.75" style="63" customWidth="1"/>
    <col min="12269" max="12522" width="9" style="63"/>
    <col min="12523" max="12523" width="39.25" style="63" customWidth="1"/>
    <col min="12524" max="12524" width="34.75" style="63" customWidth="1"/>
    <col min="12525" max="12778" width="9" style="63"/>
    <col min="12779" max="12779" width="39.25" style="63" customWidth="1"/>
    <col min="12780" max="12780" width="34.75" style="63" customWidth="1"/>
    <col min="12781" max="13034" width="9" style="63"/>
    <col min="13035" max="13035" width="39.25" style="63" customWidth="1"/>
    <col min="13036" max="13036" width="34.75" style="63" customWidth="1"/>
    <col min="13037" max="13290" width="9" style="63"/>
    <col min="13291" max="13291" width="39.25" style="63" customWidth="1"/>
    <col min="13292" max="13292" width="34.75" style="63" customWidth="1"/>
    <col min="13293" max="13546" width="9" style="63"/>
    <col min="13547" max="13547" width="39.25" style="63" customWidth="1"/>
    <col min="13548" max="13548" width="34.75" style="63" customWidth="1"/>
    <col min="13549" max="13802" width="9" style="63"/>
    <col min="13803" max="13803" width="39.25" style="63" customWidth="1"/>
    <col min="13804" max="13804" width="34.75" style="63" customWidth="1"/>
    <col min="13805" max="14058" width="9" style="63"/>
    <col min="14059" max="14059" width="39.25" style="63" customWidth="1"/>
    <col min="14060" max="14060" width="34.75" style="63" customWidth="1"/>
    <col min="14061" max="14314" width="9" style="63"/>
    <col min="14315" max="14315" width="39.25" style="63" customWidth="1"/>
    <col min="14316" max="14316" width="34.75" style="63" customWidth="1"/>
    <col min="14317" max="14570" width="9" style="63"/>
    <col min="14571" max="14571" width="39.25" style="63" customWidth="1"/>
    <col min="14572" max="14572" width="34.75" style="63" customWidth="1"/>
    <col min="14573" max="14826" width="9" style="63"/>
    <col min="14827" max="14827" width="39.25" style="63" customWidth="1"/>
    <col min="14828" max="14828" width="34.75" style="63" customWidth="1"/>
    <col min="14829" max="15082" width="9" style="63"/>
    <col min="15083" max="15083" width="39.25" style="63" customWidth="1"/>
    <col min="15084" max="15084" width="34.75" style="63" customWidth="1"/>
    <col min="15085" max="15338" width="9" style="63"/>
    <col min="15339" max="15339" width="39.25" style="63" customWidth="1"/>
    <col min="15340" max="15340" width="34.75" style="63" customWidth="1"/>
    <col min="15341" max="15594" width="9" style="63"/>
    <col min="15595" max="15595" width="39.25" style="63" customWidth="1"/>
    <col min="15596" max="15596" width="34.75" style="63" customWidth="1"/>
    <col min="15597" max="15850" width="9" style="63"/>
    <col min="15851" max="15851" width="39.25" style="63" customWidth="1"/>
    <col min="15852" max="15852" width="34.75" style="63" customWidth="1"/>
    <col min="15853" max="16106" width="9" style="63"/>
    <col min="16107" max="16107" width="39.25" style="63" customWidth="1"/>
    <col min="16108" max="16108" width="34.75" style="63" customWidth="1"/>
    <col min="16109" max="16384" width="9" style="63"/>
  </cols>
  <sheetData>
    <row r="1" ht="59.25" customHeight="1" spans="1:8">
      <c r="A1" s="64" t="s">
        <v>380</v>
      </c>
      <c r="B1" s="64"/>
      <c r="C1" s="64"/>
      <c r="D1" s="64"/>
      <c r="E1" s="64"/>
      <c r="F1" s="64"/>
      <c r="G1" s="64"/>
      <c r="H1" s="64"/>
    </row>
    <row r="2" ht="21" customHeight="1" spans="1:8">
      <c r="G2" s="65" t="s">
        <v>1</v>
      </c>
      <c r="H2" s="65"/>
    </row>
    <row r="3" ht="36" customHeight="1" spans="1:8">
      <c r="A3" s="31" t="s">
        <v>381</v>
      </c>
      <c r="B3" s="6" t="s">
        <v>382</v>
      </c>
      <c r="C3" s="6"/>
      <c r="D3" s="6"/>
      <c r="E3" s="6"/>
      <c r="F3" s="6"/>
      <c r="G3" s="6"/>
      <c r="H3" s="31" t="s">
        <v>383</v>
      </c>
    </row>
    <row r="4" ht="36" customHeight="1" spans="1:8">
      <c r="A4" s="31"/>
      <c r="B4" s="6" t="s">
        <v>127</v>
      </c>
      <c r="C4" s="6" t="s">
        <v>384</v>
      </c>
      <c r="D4" s="31" t="s">
        <v>385</v>
      </c>
      <c r="E4" s="31"/>
      <c r="F4" s="31"/>
      <c r="G4" s="6" t="s">
        <v>386</v>
      </c>
      <c r="H4" s="31"/>
    </row>
    <row r="5" ht="36" customHeight="1" spans="1:8">
      <c r="A5" s="31"/>
      <c r="B5" s="6"/>
      <c r="C5" s="6"/>
      <c r="D5" s="31" t="s">
        <v>387</v>
      </c>
      <c r="E5" s="31" t="s">
        <v>388</v>
      </c>
      <c r="F5" s="31" t="s">
        <v>389</v>
      </c>
      <c r="G5" s="6"/>
      <c r="H5" s="31"/>
    </row>
    <row r="6" ht="36" customHeight="1" spans="1:8">
      <c r="A6" s="6" t="s">
        <v>390</v>
      </c>
      <c r="B6" s="66">
        <f>C6+D6+G6</f>
        <v>588</v>
      </c>
      <c r="C6" s="66"/>
      <c r="D6" s="66">
        <f>E6+F6</f>
        <v>400</v>
      </c>
      <c r="E6" s="67">
        <v>18</v>
      </c>
      <c r="F6" s="67">
        <v>382</v>
      </c>
      <c r="G6" s="66">
        <v>188</v>
      </c>
      <c r="H6" s="67"/>
    </row>
    <row r="7" ht="23.25" customHeight="1"/>
    <row r="8" ht="23.25" customHeight="1"/>
    <row r="9" ht="23.25" customHeight="1"/>
    <row r="10" ht="23.25" customHeight="1"/>
    <row r="11" ht="23.25" customHeight="1"/>
    <row r="12" ht="23.25" customHeight="1"/>
    <row r="13" ht="23.25" customHeight="1"/>
    <row r="14" ht="23.25" customHeight="1"/>
    <row r="15" ht="23.25" customHeight="1"/>
    <row r="16"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sheetData>
  <mergeCells count="9">
    <mergeCell ref="A1:H1"/>
    <mergeCell ref="G2:H2"/>
    <mergeCell ref="B3:G3"/>
    <mergeCell ref="D4:F4"/>
    <mergeCell ref="A3:A5"/>
    <mergeCell ref="B4:B5"/>
    <mergeCell ref="C4:C5"/>
    <mergeCell ref="G4:G5"/>
    <mergeCell ref="H3:H5"/>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37"/>
  <sheetViews>
    <sheetView workbookViewId="0">
      <selection activeCell="O16" sqref="O16"/>
    </sheetView>
  </sheetViews>
  <sheetFormatPr defaultColWidth="9" defaultRowHeight="13.5"/>
  <cols>
    <col min="1" max="1" width="37.375" style="43" customWidth="1"/>
    <col min="2" max="2" width="7.5" style="43" customWidth="1"/>
    <col min="3" max="4" width="10.75" style="43" customWidth="1"/>
    <col min="5" max="5" width="7.75" style="43" customWidth="1"/>
    <col min="6" max="6" width="7.5" style="43" customWidth="1"/>
    <col min="7" max="16384" width="9" style="43"/>
  </cols>
  <sheetData>
    <row r="1" ht="54" customHeight="1" spans="1:9">
      <c r="A1" s="38" t="s">
        <v>391</v>
      </c>
      <c r="B1" s="38"/>
      <c r="C1" s="38"/>
      <c r="D1" s="38"/>
      <c r="E1" s="38"/>
      <c r="F1" s="38"/>
    </row>
    <row r="2" ht="24.75" customHeight="1" spans="1:9">
      <c r="A2" s="39"/>
      <c r="B2" s="39"/>
      <c r="C2" s="39"/>
      <c r="D2" s="39"/>
      <c r="E2" s="50" t="s">
        <v>1</v>
      </c>
      <c r="F2" s="50"/>
    </row>
    <row r="3" s="48" customFormat="1" ht="48" customHeight="1" spans="1:9">
      <c r="A3" s="51" t="s">
        <v>125</v>
      </c>
      <c r="B3" s="51" t="s">
        <v>392</v>
      </c>
      <c r="C3" s="51" t="s">
        <v>393</v>
      </c>
      <c r="D3" s="51"/>
      <c r="E3" s="51"/>
      <c r="F3" s="51" t="s">
        <v>394</v>
      </c>
    </row>
    <row r="4" s="48" customFormat="1" ht="48" customHeight="1" spans="1:9">
      <c r="A4" s="51"/>
      <c r="B4" s="51"/>
      <c r="C4" s="51" t="s">
        <v>387</v>
      </c>
      <c r="D4" s="51" t="s">
        <v>395</v>
      </c>
      <c r="E4" s="51" t="s">
        <v>396</v>
      </c>
      <c r="F4" s="51"/>
      <c r="H4" s="52"/>
      <c r="I4" s="52"/>
    </row>
    <row r="5" s="49" customFormat="1" ht="23" customHeight="1" spans="1:9">
      <c r="A5" s="53" t="s">
        <v>397</v>
      </c>
      <c r="B5" s="54"/>
      <c r="C5" s="54">
        <f>SUM(C6:C10)</f>
        <v>11104</v>
      </c>
      <c r="D5" s="54">
        <f>SUM(D6:D10)</f>
        <v>11104</v>
      </c>
      <c r="E5" s="54"/>
      <c r="F5" s="54"/>
    </row>
    <row r="6" s="49" customFormat="1" ht="23" customHeight="1" spans="1:9">
      <c r="A6" s="55" t="s">
        <v>398</v>
      </c>
      <c r="B6" s="56"/>
      <c r="C6" s="56">
        <f>D6+E6</f>
        <v>1825</v>
      </c>
      <c r="D6" s="56">
        <v>1825</v>
      </c>
      <c r="E6" s="56"/>
      <c r="F6" s="56"/>
    </row>
    <row r="7" s="49" customFormat="1" ht="23" customHeight="1" spans="1:9">
      <c r="A7" s="55" t="s">
        <v>399</v>
      </c>
      <c r="B7" s="56"/>
      <c r="C7" s="56">
        <f>D7+E7</f>
        <v>3808</v>
      </c>
      <c r="D7" s="56">
        <v>3808</v>
      </c>
      <c r="E7" s="56"/>
      <c r="F7" s="56"/>
    </row>
    <row r="8" s="49" customFormat="1" ht="23" customHeight="1" spans="1:9">
      <c r="A8" s="55" t="s">
        <v>400</v>
      </c>
      <c r="B8" s="56"/>
      <c r="C8" s="56">
        <f>D8+E8</f>
        <v>3</v>
      </c>
      <c r="D8" s="56">
        <v>3</v>
      </c>
      <c r="E8" s="56"/>
      <c r="F8" s="56"/>
    </row>
    <row r="9" s="49" customFormat="1" ht="23" customHeight="1" spans="1:9">
      <c r="A9" s="55" t="s">
        <v>401</v>
      </c>
      <c r="B9" s="56"/>
      <c r="C9" s="56">
        <f>D9+E9</f>
        <v>5085</v>
      </c>
      <c r="D9" s="56">
        <v>5085</v>
      </c>
      <c r="E9" s="56"/>
      <c r="F9" s="56"/>
    </row>
    <row r="10" s="49" customFormat="1" ht="23" customHeight="1" spans="1:9">
      <c r="A10" s="55" t="s">
        <v>402</v>
      </c>
      <c r="B10" s="56"/>
      <c r="C10" s="56">
        <f>D10+E10</f>
        <v>383</v>
      </c>
      <c r="D10" s="56">
        <v>383</v>
      </c>
      <c r="E10" s="56"/>
      <c r="F10" s="56"/>
    </row>
    <row r="11" s="49" customFormat="1" ht="23" customHeight="1" spans="1:9">
      <c r="A11" s="57" t="s">
        <v>403</v>
      </c>
      <c r="B11" s="54"/>
      <c r="C11" s="54">
        <f>SUM(C12:C29)</f>
        <v>113557</v>
      </c>
      <c r="D11" s="54">
        <f>SUM(D12:D29)</f>
        <v>113557</v>
      </c>
      <c r="E11" s="54"/>
      <c r="F11" s="54"/>
    </row>
    <row r="12" s="49" customFormat="1" ht="23" customHeight="1" spans="1:9">
      <c r="A12" s="58" t="s">
        <v>404</v>
      </c>
      <c r="B12" s="56"/>
      <c r="C12" s="56">
        <f>D12</f>
        <v>35441</v>
      </c>
      <c r="D12" s="56">
        <v>35441</v>
      </c>
      <c r="E12" s="56"/>
      <c r="F12" s="56"/>
    </row>
    <row r="13" s="49" customFormat="1" ht="23" customHeight="1" spans="1:9">
      <c r="A13" s="58" t="s">
        <v>405</v>
      </c>
      <c r="B13" s="56"/>
      <c r="C13" s="56">
        <f t="shared" ref="C13:C29" si="0">D13</f>
        <v>11291</v>
      </c>
      <c r="D13" s="56">
        <v>11291</v>
      </c>
      <c r="E13" s="56"/>
      <c r="F13" s="56"/>
    </row>
    <row r="14" s="49" customFormat="1" ht="23" customHeight="1" spans="1:9">
      <c r="A14" s="58" t="s">
        <v>406</v>
      </c>
      <c r="B14" s="56"/>
      <c r="C14" s="56">
        <f t="shared" si="0"/>
        <v>69</v>
      </c>
      <c r="D14" s="56">
        <v>69</v>
      </c>
      <c r="E14" s="56"/>
      <c r="F14" s="56"/>
    </row>
    <row r="15" s="49" customFormat="1" ht="23" customHeight="1" spans="1:9">
      <c r="A15" s="58" t="s">
        <v>407</v>
      </c>
      <c r="B15" s="56"/>
      <c r="C15" s="56">
        <f t="shared" si="0"/>
        <v>7300</v>
      </c>
      <c r="D15" s="56">
        <v>7300</v>
      </c>
      <c r="E15" s="56"/>
      <c r="F15" s="56"/>
    </row>
    <row r="16" s="49" customFormat="1" ht="23" customHeight="1" spans="1:9">
      <c r="A16" s="58" t="s">
        <v>408</v>
      </c>
      <c r="B16" s="56"/>
      <c r="C16" s="56">
        <f t="shared" si="0"/>
        <v>1342</v>
      </c>
      <c r="D16" s="56">
        <v>1342</v>
      </c>
      <c r="E16" s="56"/>
      <c r="F16" s="56"/>
    </row>
    <row r="17" s="49" customFormat="1" ht="23" customHeight="1" spans="1:8">
      <c r="A17" s="58" t="s">
        <v>409</v>
      </c>
      <c r="B17" s="56"/>
      <c r="C17" s="56">
        <f t="shared" si="0"/>
        <v>1158</v>
      </c>
      <c r="D17" s="56">
        <v>1158</v>
      </c>
      <c r="E17" s="56"/>
      <c r="F17" s="56"/>
    </row>
    <row r="18" s="49" customFormat="1" ht="23" customHeight="1" spans="1:8">
      <c r="A18" s="58" t="s">
        <v>410</v>
      </c>
      <c r="B18" s="56"/>
      <c r="C18" s="56">
        <f t="shared" si="0"/>
        <v>9649</v>
      </c>
      <c r="D18" s="56">
        <v>9649</v>
      </c>
      <c r="E18" s="56"/>
      <c r="F18" s="56"/>
    </row>
    <row r="19" s="49" customFormat="1" ht="35" customHeight="1" spans="1:8">
      <c r="A19" s="58" t="s">
        <v>411</v>
      </c>
      <c r="B19" s="56"/>
      <c r="C19" s="56">
        <f t="shared" si="0"/>
        <v>3769</v>
      </c>
      <c r="D19" s="56">
        <v>3769</v>
      </c>
      <c r="E19" s="56"/>
      <c r="F19" s="56"/>
    </row>
    <row r="20" s="49" customFormat="1" ht="23" customHeight="1" spans="1:8">
      <c r="A20" s="58" t="s">
        <v>412</v>
      </c>
      <c r="B20" s="56"/>
      <c r="C20" s="56">
        <f t="shared" si="0"/>
        <v>1548</v>
      </c>
      <c r="D20" s="56">
        <v>1548</v>
      </c>
      <c r="E20" s="56"/>
      <c r="F20" s="56"/>
      <c r="H20" s="59"/>
    </row>
    <row r="21" s="49" customFormat="1" ht="23" customHeight="1" spans="1:8">
      <c r="A21" s="58" t="s">
        <v>413</v>
      </c>
      <c r="B21" s="56"/>
      <c r="C21" s="56">
        <f t="shared" si="0"/>
        <v>13224</v>
      </c>
      <c r="D21" s="56">
        <v>13224</v>
      </c>
      <c r="E21" s="56"/>
      <c r="F21" s="56"/>
      <c r="H21" s="59"/>
    </row>
    <row r="22" s="49" customFormat="1" ht="34" customHeight="1" spans="1:8">
      <c r="A22" s="58" t="s">
        <v>414</v>
      </c>
      <c r="B22" s="56"/>
      <c r="C22" s="56">
        <f t="shared" si="0"/>
        <v>517</v>
      </c>
      <c r="D22" s="56">
        <v>517</v>
      </c>
      <c r="E22" s="56"/>
      <c r="F22" s="56"/>
      <c r="H22" s="59"/>
    </row>
    <row r="23" s="49" customFormat="1" ht="35" customHeight="1" spans="1:8">
      <c r="A23" s="58" t="s">
        <v>415</v>
      </c>
      <c r="B23" s="56"/>
      <c r="C23" s="56">
        <f t="shared" si="0"/>
        <v>8586</v>
      </c>
      <c r="D23" s="56">
        <v>8586</v>
      </c>
      <c r="E23" s="56"/>
      <c r="F23" s="56"/>
      <c r="H23" s="59"/>
    </row>
    <row r="24" s="49" customFormat="1" ht="23" customHeight="1" spans="1:8">
      <c r="A24" s="58" t="s">
        <v>416</v>
      </c>
      <c r="B24" s="56"/>
      <c r="C24" s="56">
        <f t="shared" si="0"/>
        <v>8258</v>
      </c>
      <c r="D24" s="56">
        <v>8258</v>
      </c>
      <c r="E24" s="56"/>
      <c r="F24" s="56"/>
      <c r="H24" s="59"/>
    </row>
    <row r="25" s="49" customFormat="1" ht="23" customHeight="1" spans="1:8">
      <c r="A25" s="58" t="s">
        <v>417</v>
      </c>
      <c r="B25" s="56"/>
      <c r="C25" s="56">
        <f t="shared" si="0"/>
        <v>915</v>
      </c>
      <c r="D25" s="56">
        <v>915</v>
      </c>
      <c r="E25" s="56"/>
      <c r="F25" s="56"/>
      <c r="H25" s="59"/>
    </row>
    <row r="26" s="49" customFormat="1" ht="23" customHeight="1" spans="1:8">
      <c r="A26" s="58" t="s">
        <v>418</v>
      </c>
      <c r="B26" s="56"/>
      <c r="C26" s="56">
        <f t="shared" si="0"/>
        <v>9723</v>
      </c>
      <c r="D26" s="56">
        <v>9723</v>
      </c>
      <c r="E26" s="56"/>
      <c r="F26" s="56"/>
      <c r="H26" s="59"/>
    </row>
    <row r="27" s="49" customFormat="1" ht="23" customHeight="1" spans="1:8">
      <c r="A27" s="58" t="s">
        <v>419</v>
      </c>
      <c r="B27" s="56"/>
      <c r="C27" s="56">
        <f t="shared" si="0"/>
        <v>255</v>
      </c>
      <c r="D27" s="56">
        <v>255</v>
      </c>
      <c r="E27" s="56"/>
      <c r="F27" s="56"/>
      <c r="H27" s="59"/>
    </row>
    <row r="28" s="49" customFormat="1" ht="23" customHeight="1" spans="1:8">
      <c r="A28" s="58" t="s">
        <v>420</v>
      </c>
      <c r="B28" s="56"/>
      <c r="C28" s="56">
        <f t="shared" si="0"/>
        <v>512</v>
      </c>
      <c r="D28" s="56">
        <v>512</v>
      </c>
      <c r="E28" s="56"/>
      <c r="F28" s="56"/>
      <c r="H28" s="59"/>
    </row>
    <row r="29" s="49" customFormat="1" ht="23" customHeight="1" spans="1:8">
      <c r="A29" s="58" t="s">
        <v>421</v>
      </c>
      <c r="B29" s="56"/>
      <c r="C29" s="56">
        <f t="shared" si="0"/>
        <v>0</v>
      </c>
      <c r="D29" s="56">
        <v>0</v>
      </c>
      <c r="E29" s="56"/>
      <c r="F29" s="56"/>
      <c r="H29" s="59"/>
    </row>
    <row r="30" s="49" customFormat="1" ht="23" customHeight="1" spans="1:8">
      <c r="A30" s="60" t="s">
        <v>422</v>
      </c>
      <c r="B30" s="54"/>
      <c r="C30" s="54">
        <f>SUM(C31:C36)</f>
        <v>1136</v>
      </c>
      <c r="D30" s="54">
        <f>SUM(D31:D36)</f>
        <v>1136</v>
      </c>
      <c r="E30" s="54"/>
      <c r="F30" s="54"/>
    </row>
    <row r="31" s="49" customFormat="1" ht="23" customHeight="1" spans="1:8">
      <c r="A31" s="61" t="s">
        <v>423</v>
      </c>
      <c r="B31" s="54"/>
      <c r="C31" s="56">
        <f t="shared" ref="C31:C36" si="1">D31+E31</f>
        <v>0</v>
      </c>
      <c r="D31" s="56">
        <v>0</v>
      </c>
      <c r="E31" s="54"/>
      <c r="F31" s="54"/>
    </row>
    <row r="32" s="49" customFormat="1" ht="23" customHeight="1" spans="1:8">
      <c r="A32" s="61" t="s">
        <v>424</v>
      </c>
      <c r="B32" s="54"/>
      <c r="C32" s="56">
        <f t="shared" si="1"/>
        <v>192</v>
      </c>
      <c r="D32" s="56">
        <v>192</v>
      </c>
      <c r="E32" s="54"/>
      <c r="F32" s="54"/>
    </row>
    <row r="33" s="49" customFormat="1" ht="23" customHeight="1" spans="1:6">
      <c r="A33" s="61" t="s">
        <v>425</v>
      </c>
      <c r="B33" s="54"/>
      <c r="C33" s="56">
        <f t="shared" si="1"/>
        <v>0</v>
      </c>
      <c r="D33" s="56">
        <v>0</v>
      </c>
      <c r="E33" s="54"/>
      <c r="F33" s="54"/>
    </row>
    <row r="34" s="49" customFormat="1" ht="23" customHeight="1" spans="1:6">
      <c r="A34" s="61" t="s">
        <v>426</v>
      </c>
      <c r="B34" s="54"/>
      <c r="C34" s="56">
        <f t="shared" si="1"/>
        <v>944</v>
      </c>
      <c r="D34" s="56">
        <v>944</v>
      </c>
      <c r="E34" s="54"/>
      <c r="F34" s="54"/>
    </row>
    <row r="35" s="49" customFormat="1" ht="23" customHeight="1" spans="1:6">
      <c r="A35" s="61" t="s">
        <v>427</v>
      </c>
      <c r="B35" s="54"/>
      <c r="C35" s="56">
        <f t="shared" si="1"/>
        <v>0</v>
      </c>
      <c r="D35" s="56">
        <v>0</v>
      </c>
      <c r="E35" s="54"/>
      <c r="F35" s="54"/>
    </row>
    <row r="36" s="49" customFormat="1" ht="23" customHeight="1" spans="1:6">
      <c r="A36" s="61" t="s">
        <v>428</v>
      </c>
      <c r="B36" s="54"/>
      <c r="C36" s="56">
        <f t="shared" si="1"/>
        <v>0</v>
      </c>
      <c r="D36" s="56">
        <v>0</v>
      </c>
      <c r="E36" s="54"/>
      <c r="F36" s="54"/>
    </row>
    <row r="37" s="49" customFormat="1" ht="23" customHeight="1" spans="1:6">
      <c r="A37" s="62" t="s">
        <v>429</v>
      </c>
      <c r="B37" s="54"/>
      <c r="C37" s="54">
        <f>C5+C11+C30</f>
        <v>125797</v>
      </c>
      <c r="D37" s="54">
        <f>D5+D11+D30</f>
        <v>125797</v>
      </c>
      <c r="E37" s="54"/>
      <c r="F37" s="54"/>
    </row>
  </sheetData>
  <mergeCells count="6">
    <mergeCell ref="A1:F1"/>
    <mergeCell ref="E2:F2"/>
    <mergeCell ref="C3:E3"/>
    <mergeCell ref="A3:A4"/>
    <mergeCell ref="B3:B4"/>
    <mergeCell ref="F3:F4"/>
  </mergeCells>
  <printOptions horizontalCentered="1"/>
  <pageMargins left="0.700694444444445" right="0.700694444444445" top="0.751388888888889" bottom="0.751388888888889" header="0.298611111111111" footer="0.298611111111111"/>
  <pageSetup paperSize="9" scale="86"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G11" sqref="G11"/>
    </sheetView>
  </sheetViews>
  <sheetFormatPr defaultColWidth="9" defaultRowHeight="14.25" outlineLevelCol="5"/>
  <cols>
    <col min="1" max="1" width="44.25" customWidth="1"/>
    <col min="2" max="3" width="18" customWidth="1"/>
    <col min="5" max="5" width="11.5"/>
  </cols>
  <sheetData>
    <row r="1" s="43" customFormat="1" ht="54" customHeight="1" spans="1:6">
      <c r="A1" s="38" t="s">
        <v>430</v>
      </c>
      <c r="B1" s="38"/>
      <c r="C1" s="38"/>
      <c r="D1" s="44"/>
      <c r="E1" s="44"/>
      <c r="F1" s="44"/>
    </row>
    <row r="2" s="43" customFormat="1" ht="24.75" customHeight="1" spans="1:6">
      <c r="A2" s="39"/>
      <c r="B2" s="40" t="s">
        <v>1</v>
      </c>
      <c r="C2" s="40"/>
      <c r="D2" s="39"/>
    </row>
    <row r="3" ht="33" customHeight="1" spans="1:6">
      <c r="A3" s="31" t="s">
        <v>96</v>
      </c>
      <c r="B3" s="31" t="s">
        <v>5</v>
      </c>
      <c r="C3" s="31" t="s">
        <v>431</v>
      </c>
    </row>
    <row r="4" ht="34" customHeight="1" spans="1:6">
      <c r="A4" s="45" t="s">
        <v>432</v>
      </c>
      <c r="B4" s="46">
        <v>133043</v>
      </c>
      <c r="C4" s="46">
        <v>133043</v>
      </c>
    </row>
    <row r="5" ht="34" customHeight="1" spans="1:6">
      <c r="A5" s="45" t="s">
        <v>433</v>
      </c>
      <c r="B5" s="47">
        <v>135498</v>
      </c>
      <c r="C5" s="47">
        <v>135498</v>
      </c>
    </row>
    <row r="6" ht="34" customHeight="1" spans="1:6">
      <c r="A6" s="45" t="s">
        <v>434</v>
      </c>
      <c r="B6" s="47">
        <v>0</v>
      </c>
      <c r="C6" s="47">
        <v>0</v>
      </c>
    </row>
    <row r="7" ht="34" customHeight="1" spans="1:6">
      <c r="A7" s="45" t="s">
        <v>435</v>
      </c>
      <c r="B7" s="46">
        <v>2007.74</v>
      </c>
      <c r="C7" s="46">
        <v>2007.74</v>
      </c>
    </row>
    <row r="8" ht="34" customHeight="1" spans="1:6">
      <c r="A8" s="45" t="s">
        <v>436</v>
      </c>
      <c r="B8" s="47">
        <v>0</v>
      </c>
      <c r="C8" s="47">
        <v>0</v>
      </c>
    </row>
    <row r="9" ht="34" customHeight="1" spans="1:6">
      <c r="A9" s="45" t="s">
        <v>437</v>
      </c>
      <c r="B9" s="47">
        <v>130.842841</v>
      </c>
      <c r="C9" s="47">
        <v>130.842841</v>
      </c>
    </row>
    <row r="10" ht="34" customHeight="1" spans="1:6">
      <c r="A10" s="45" t="s">
        <v>438</v>
      </c>
      <c r="B10" s="47">
        <f>B4-B7-B9</f>
        <v>130904.417159</v>
      </c>
      <c r="C10" s="47">
        <v>130904.417159</v>
      </c>
    </row>
    <row r="11" ht="34" customHeight="1" spans="1:6">
      <c r="A11" s="45" t="s">
        <v>439</v>
      </c>
      <c r="B11" s="47">
        <v>0</v>
      </c>
      <c r="C11" s="47">
        <v>0</v>
      </c>
    </row>
    <row r="12" ht="34" customHeight="1" spans="1:6">
      <c r="A12" s="24"/>
      <c r="B12" s="24"/>
      <c r="C12" s="24"/>
    </row>
    <row r="13" ht="34" customHeight="1" spans="1:6">
      <c r="A13" s="24"/>
      <c r="B13" s="24"/>
      <c r="C13" s="24"/>
    </row>
    <row r="14" ht="54" customHeight="1" spans="1:6">
      <c r="A14" s="38" t="s">
        <v>440</v>
      </c>
      <c r="B14" s="38"/>
      <c r="C14" s="38"/>
    </row>
    <row r="15" ht="24.75" customHeight="1" spans="1:6">
      <c r="A15" s="39"/>
      <c r="B15" s="40" t="s">
        <v>1</v>
      </c>
      <c r="C15" s="40"/>
    </row>
    <row r="16" ht="34" customHeight="1" spans="1:6">
      <c r="A16" s="31" t="s">
        <v>96</v>
      </c>
      <c r="B16" s="31" t="s">
        <v>5</v>
      </c>
      <c r="C16" s="31" t="s">
        <v>431</v>
      </c>
    </row>
    <row r="17" ht="34" customHeight="1" spans="1:3">
      <c r="A17" s="26" t="s">
        <v>441</v>
      </c>
      <c r="B17" s="35">
        <v>724650</v>
      </c>
      <c r="C17" s="35">
        <v>724650</v>
      </c>
    </row>
    <row r="18" ht="34" customHeight="1" spans="1:3">
      <c r="A18" s="26" t="s">
        <v>442</v>
      </c>
      <c r="B18" s="35">
        <v>885605</v>
      </c>
      <c r="C18" s="35">
        <v>885605</v>
      </c>
    </row>
    <row r="19" ht="34" customHeight="1" spans="1:3">
      <c r="A19" s="26" t="s">
        <v>443</v>
      </c>
      <c r="B19" s="35">
        <v>156491</v>
      </c>
      <c r="C19" s="35">
        <v>156491</v>
      </c>
    </row>
    <row r="20" ht="34" customHeight="1" spans="1:3">
      <c r="A20" s="26" t="s">
        <v>444</v>
      </c>
      <c r="B20" s="35">
        <v>4100</v>
      </c>
      <c r="C20" s="35">
        <v>4100</v>
      </c>
    </row>
    <row r="21" ht="34" customHeight="1" spans="1:3">
      <c r="A21" s="26" t="s">
        <v>445</v>
      </c>
      <c r="B21" s="35">
        <v>877041</v>
      </c>
      <c r="C21" s="35">
        <v>877041</v>
      </c>
    </row>
    <row r="22" ht="34" customHeight="1" spans="1:3">
      <c r="A22" s="26" t="s">
        <v>446</v>
      </c>
      <c r="B22" s="35">
        <v>0</v>
      </c>
      <c r="C22" s="35">
        <v>0</v>
      </c>
    </row>
    <row r="23" ht="87" customHeight="1"/>
  </sheetData>
  <mergeCells count="4">
    <mergeCell ref="A1:C1"/>
    <mergeCell ref="B2:C2"/>
    <mergeCell ref="A14:C14"/>
    <mergeCell ref="B15:C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全市一般公共预算收支总表</vt:lpstr>
      <vt:lpstr>市级一般公共预算收支总表</vt:lpstr>
      <vt:lpstr>市级一般公共预算收入预算表</vt:lpstr>
      <vt:lpstr>市级一般公共预算支出预算表</vt:lpstr>
      <vt:lpstr>市级一般公共预算支出明细表</vt:lpstr>
      <vt:lpstr>政府预算支出经济分类科目</vt:lpstr>
      <vt:lpstr>三公经费</vt:lpstr>
      <vt:lpstr>税收返还和转移支付预算表</vt:lpstr>
      <vt:lpstr>债务</vt:lpstr>
      <vt:lpstr>债务项目表</vt:lpstr>
      <vt:lpstr>市级政府性基金预算收支总表</vt:lpstr>
      <vt:lpstr>市级政府性基金收入预算表</vt:lpstr>
      <vt:lpstr>市级政府性基金支出预算表</vt:lpstr>
      <vt:lpstr>市级国有资本经营支出预算表</vt:lpstr>
      <vt:lpstr>社保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brr</cp:lastModifiedBy>
  <dcterms:created xsi:type="dcterms:W3CDTF">2015-06-05T18:17:00Z</dcterms:created>
  <cp:lastPrinted>2022-04-07T12:34:00Z</cp:lastPrinted>
  <dcterms:modified xsi:type="dcterms:W3CDTF">2026-06-03T09:02:10Z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B569E35A29934C28BB63634B7D96E7B6_12</vt:lpwstr>
  </property>
  <property fmtid="{D5CDD505-2E9C-101B-9397-08002B2CF9AE}" pid="4" name="KSOReadingLayout">
    <vt:bool>true</vt:bool>
  </property>
  <property fmtid="{D5CDD505-2E9C-101B-9397-08002B2CF9AE}" pid="5" name="CalculationRule">
    <vt:i4>0</vt:i4>
  </property>
</Properties>
</file>